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T-shirt" sheetId="2" state="visible" r:id="rId2"/>
    <sheet name="Long-sleeve tee" sheetId="3" state="visible" r:id="rId3"/>
    <sheet name="Polo" sheetId="4" state="visible" r:id="rId4"/>
    <sheet name="Sweatshirt" sheetId="5" state="visible" r:id="rId5"/>
    <sheet name="Hoodie" sheetId="6" state="visible" r:id="rId6"/>
    <sheet name="Jogger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#"/>
    <numFmt numFmtId="165" formatCode="0.0"/>
    <numFmt numFmtId="166" formatCode="0.000"/>
    <numFmt numFmtId="167" formatCode="#,##0.0"/>
  </numFmts>
  <fonts count="9">
    <font>
      <name val="Calibri"/>
      <family val="2"/>
      <color theme="1"/>
      <sz val="11"/>
      <scheme val="minor"/>
    </font>
    <font>
      <name val="Arial"/>
      <b val="1"/>
      <color rgb="00494FDF"/>
      <sz val="8"/>
    </font>
    <font>
      <name val="Arial"/>
      <b val="1"/>
      <color rgb="00191C1F"/>
      <sz val="18"/>
    </font>
    <font>
      <name val="Arial"/>
      <color rgb="004B5360"/>
      <sz val="9"/>
    </font>
    <font>
      <name val="Arial"/>
      <b val="1"/>
      <color rgb="00191C1F"/>
      <sz val="11"/>
    </font>
    <font>
      <name val="Arial"/>
      <color rgb="00191C1F"/>
      <sz val="10"/>
    </font>
    <font>
      <name val="Arial"/>
      <b val="1"/>
      <color rgb="002F35B8"/>
      <sz val="10"/>
    </font>
    <font>
      <name val="Arial"/>
      <b val="1"/>
      <color rgb="00191C1F"/>
      <sz val="10"/>
    </font>
    <font>
      <name val="Arial"/>
      <b val="1"/>
      <color rgb="00191C1F"/>
      <sz val="12"/>
    </font>
  </fonts>
  <fills count="5">
    <fill>
      <patternFill/>
    </fill>
    <fill>
      <patternFill patternType="gray125"/>
    </fill>
    <fill>
      <patternFill patternType="solid">
        <fgColor rgb="00EFF0FD"/>
      </patternFill>
    </fill>
    <fill>
      <patternFill patternType="solid">
        <fgColor rgb="00EEEEF1"/>
      </patternFill>
    </fill>
    <fill>
      <patternFill patternType="solid">
        <fgColor rgb="00E6F3EE"/>
      </patternFill>
    </fill>
  </fills>
  <borders count="2">
    <border>
      <left/>
      <right/>
      <top/>
      <bottom/>
      <diagonal/>
    </border>
    <border>
      <left style="thin">
        <color rgb="00C9CED5"/>
      </left>
      <right style="thin">
        <color rgb="00C9CED5"/>
      </right>
      <top style="thin">
        <color rgb="00C9CED5"/>
      </top>
      <bottom style="thin">
        <color rgb="00C9CED5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49" fontId="6" fillId="2" borderId="1" pivotButton="0" quotePrefix="0" xfId="0"/>
    <xf numFmtId="0" fontId="3" fillId="0" borderId="0" pivotButton="0" quotePrefix="0" xfId="0"/>
    <xf numFmtId="164" fontId="6" fillId="2" borderId="1" pivotButton="0" quotePrefix="0" xfId="0"/>
    <xf numFmtId="1" fontId="6" fillId="2" borderId="1" pivotButton="0" quotePrefix="0" xfId="0"/>
    <xf numFmtId="3" fontId="6" fillId="2" borderId="1" pivotButton="0" quotePrefix="0" xfId="0"/>
    <xf numFmtId="4" fontId="6" fillId="2" borderId="1" pivotButton="0" quotePrefix="0" xfId="0"/>
    <xf numFmtId="0" fontId="7" fillId="3" borderId="1" pivotButton="0" quotePrefix="0" xfId="0"/>
    <xf numFmtId="0" fontId="5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3" fontId="0" fillId="0" borderId="1" pivotButton="0" quotePrefix="0" xfId="0"/>
    <xf numFmtId="0" fontId="7" fillId="0" borderId="0" pivotButton="0" quotePrefix="0" xfId="0"/>
    <xf numFmtId="0" fontId="7" fillId="0" borderId="1" pivotButton="0" quotePrefix="0" xfId="0"/>
    <xf numFmtId="166" fontId="0" fillId="0" borderId="1" pivotButton="0" quotePrefix="0" xfId="0"/>
    <xf numFmtId="1" fontId="0" fillId="0" borderId="1" pivotButton="0" quotePrefix="0" xfId="0"/>
    <xf numFmtId="166" fontId="8" fillId="4" borderId="1" pivotButton="0" quotePrefix="0" xfId="0"/>
    <xf numFmtId="2" fontId="0" fillId="0" borderId="1" pivotButton="0" quotePrefix="0" xfId="0"/>
    <xf numFmtId="167" fontId="0" fillId="0" borderId="1" pivotButton="0" quotePrefix="0" xfId="0"/>
    <xf numFmtId="167" fontId="8" fillId="4" borderId="1" pivotButton="0" quotePrefix="0" xfId="0"/>
    <xf numFmtId="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COLLECTIVE STUDIO · FREE TOOL</t>
        </is>
      </c>
    </row>
    <row r="2">
      <c r="A2" s="2" t="inlineStr">
        <is>
          <t>Knit Fabric Consumption Calculator</t>
        </is>
      </c>
    </row>
    <row r="3">
      <c r="A3" s="3" t="inlineStr">
        <is>
          <t>Free, no sign-up. One sheet per garment: T-shirt, Long-sleeve tee, Polo, Sweatshirt, Hoodie, Joggers.</t>
        </is>
      </c>
    </row>
    <row r="4">
      <c r="A4" s="3" t="inlineStr"/>
    </row>
    <row r="5">
      <c r="A5" s="4" t="inlineStr">
        <is>
          <t>How it works</t>
        </is>
      </c>
    </row>
    <row r="6">
      <c r="A6" s="5" t="inlineStr">
        <is>
          <t>1. Each pattern piece is treated as the rectangle it is cut from: (finished length + allowances) × (finished width + allowances).</t>
        </is>
      </c>
    </row>
    <row r="7">
      <c r="A7" s="5" t="inlineStr">
        <is>
          <t>2. Area in m² × GSM ÷ 1,000 = kg of fabric per garment.</t>
        </is>
      </c>
    </row>
    <row r="8">
      <c r="A8" s="5" t="inlineStr">
        <is>
          <t>3. × (1 + cutting wastage %) × (1 + shrinkage %) × (1 + process loss %).</t>
        </is>
      </c>
    </row>
    <row r="9">
      <c r="A9" s="5" t="inlineStr">
        <is>
          <t>4. Rib (neck, cuffs, waistband) is worked out the same way at its own weight and reported separately.</t>
        </is>
      </c>
    </row>
    <row r="10">
      <c r="A10" s="5" t="inlineStr"/>
    </row>
    <row r="11">
      <c r="A11" s="4" t="inlineStr">
        <is>
          <t>Using it</t>
        </is>
      </c>
    </row>
    <row r="12">
      <c r="A12" s="5" t="inlineStr">
        <is>
          <t>Type over the shaded cells only. Every other cell is a formula you can read. Set 'Measurements in' to in to work in inches.</t>
        </is>
      </c>
    </row>
    <row r="13">
      <c r="A13" s="5" t="inlineStr">
        <is>
          <t>The example values are a typical size M, labelled as such: they are not your garment. Work one size at a time.</t>
        </is>
      </c>
    </row>
    <row r="14">
      <c r="A14" s="5" t="inlineStr">
        <is>
          <t>Every allowance and percentage is an assumption: check seams and hems against your pattern and wastage against your marker.</t>
        </is>
      </c>
    </row>
    <row r="15">
      <c r="A15" s="5" t="inlineStr">
        <is>
          <t>Fabric cost uses your own price per kg in any currency. We publish no prices.</t>
        </is>
      </c>
    </row>
    <row r="16">
      <c r="A16" s="5" t="inlineStr"/>
    </row>
    <row r="17">
      <c r="A17" s="4" t="inlineStr">
        <is>
          <t>What it is not</t>
        </is>
      </c>
    </row>
    <row r="18">
      <c r="A18" s="5" t="inlineStr">
        <is>
          <t>A planning estimate, not a CAD marker. For bulk, the factory's marker at the real fabric width and size ratio sets the fabric booked.</t>
        </is>
      </c>
    </row>
    <row r="19">
      <c r="A19" s="5" t="inlineStr"/>
    </row>
    <row r="20">
      <c r="A20" s="3" t="inlineStr">
        <is>
          <t>Made by Collective Studio Ltd, a family-run GOTS-certified knitwear factory in Narayanganj, Bangladesh. Minimum 150 pieces per style and per colour.</t>
        </is>
      </c>
    </row>
    <row r="21">
      <c r="A21" s="3" t="inlineStr">
        <is>
          <t>Online version: https://collectivestudioltd.com/resources/fabric-consumption-calculator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58" customWidth="1" min="5" max="5"/>
  </cols>
  <sheetData>
    <row r="1">
      <c r="A1" s="6" t="inlineStr">
        <is>
          <t>COLLECTIVE STUDIO · FREE TOOL</t>
        </is>
      </c>
    </row>
    <row r="2">
      <c r="A2" s="7" t="inlineStr">
        <is>
          <t>Fabric consumption: T-shirt</t>
        </is>
      </c>
    </row>
    <row r="3" ht="26" customHeight="1">
      <c r="A3" s="3" t="inlineStr">
        <is>
          <t>Type over the shaded cells. The example is a typical size M in 180 GSM single jersey, not your garment. A planning estimate from cut rectangles, not a CAD marker.</t>
        </is>
      </c>
    </row>
    <row r="5">
      <c r="A5" s="8" t="inlineStr">
        <is>
          <t>Units</t>
        </is>
      </c>
    </row>
    <row r="6">
      <c r="A6" s="9" t="inlineStr">
        <is>
          <t>Measurements in</t>
        </is>
      </c>
      <c r="B6" s="10" t="inlineStr">
        <is>
          <t>cm</t>
        </is>
      </c>
      <c r="C6" s="11" t="inlineStr">
        <is>
          <t>cm or in</t>
        </is>
      </c>
      <c r="E6" s="11" t="inlineStr">
        <is>
          <t>Type in to enter every length and the fabric width in inches.</t>
        </is>
      </c>
    </row>
    <row r="8">
      <c r="A8" s="8" t="inlineStr">
        <is>
          <t>Measurements (finished, garment laid flat)</t>
        </is>
      </c>
    </row>
    <row r="9">
      <c r="A9" s="9" t="inlineStr">
        <is>
          <t>Body length</t>
        </is>
      </c>
      <c r="B9" s="12" t="n">
        <v>71</v>
      </c>
      <c r="C9" s="11" t="inlineStr">
        <is>
          <t>cm / in</t>
        </is>
      </c>
      <c r="E9" s="11" t="inlineStr">
        <is>
          <t>High point of shoulder to hem, including any waistband rib.</t>
        </is>
      </c>
    </row>
    <row r="10">
      <c r="A10" s="9" t="inlineStr">
        <is>
          <t>Half chest</t>
        </is>
      </c>
      <c r="B10" s="12" t="n">
        <v>52</v>
      </c>
      <c r="C10" s="11" t="inlineStr">
        <is>
          <t>cm / in</t>
        </is>
      </c>
      <c r="E10" s="11" t="inlineStr">
        <is>
          <t>Flat, 1 cm below the armhole.</t>
        </is>
      </c>
    </row>
    <row r="11">
      <c r="A11" s="9" t="inlineStr">
        <is>
          <t>Sleeve length</t>
        </is>
      </c>
      <c r="B11" s="12" t="n">
        <v>21</v>
      </c>
      <c r="C11" s="11" t="inlineStr">
        <is>
          <t>cm / in</t>
        </is>
      </c>
      <c r="E11" s="11" t="inlineStr">
        <is>
          <t>Shoulder point to sleeve hem, including any cuff. 0 for a sleeveless top or vest.</t>
        </is>
      </c>
    </row>
    <row r="12">
      <c r="A12" s="9" t="inlineStr">
        <is>
          <t>Half bicep</t>
        </is>
      </c>
      <c r="B12" s="12" t="n">
        <v>20</v>
      </c>
      <c r="C12" s="11" t="inlineStr">
        <is>
          <t>cm / in</t>
        </is>
      </c>
      <c r="E12" s="11" t="inlineStr">
        <is>
          <t>Flat, at the sleeve's widest point.</t>
        </is>
      </c>
    </row>
    <row r="13">
      <c r="A13" s="9" t="inlineStr">
        <is>
          <t>Neck rib length</t>
        </is>
      </c>
      <c r="B13" s="12" t="n">
        <v>46</v>
      </c>
      <c r="C13" s="11" t="inlineStr">
        <is>
          <t>cm / in</t>
        </is>
      </c>
      <c r="E13" s="11" t="inlineStr">
        <is>
          <t>All the way round, finished.</t>
        </is>
      </c>
    </row>
    <row r="14">
      <c r="A14" s="9" t="inlineStr">
        <is>
          <t>Neck rib height</t>
        </is>
      </c>
      <c r="B14" s="12" t="n">
        <v>2</v>
      </c>
      <c r="C14" s="11" t="inlineStr">
        <is>
          <t>cm / in</t>
        </is>
      </c>
      <c r="E14" s="11" t="inlineStr">
        <is>
          <t>Finished; cut double. 0 for none.</t>
        </is>
      </c>
    </row>
    <row r="15">
      <c r="A15" s="9" t="inlineStr">
        <is>
          <t>Seam allowance</t>
        </is>
      </c>
      <c r="B15" s="12" t="n">
        <v>1</v>
      </c>
      <c r="C15" s="11" t="inlineStr">
        <is>
          <t>cm / in</t>
        </is>
      </c>
      <c r="E15" s="11" t="inlineStr">
        <is>
          <t>Per seam edge. Typical; check your pattern.</t>
        </is>
      </c>
    </row>
    <row r="16">
      <c r="A16" s="9" t="inlineStr">
        <is>
          <t>Hem allowance</t>
        </is>
      </c>
      <c r="B16" s="12" t="n">
        <v>2.5</v>
      </c>
      <c r="C16" s="11" t="inlineStr">
        <is>
          <t>cm / in</t>
        </is>
      </c>
      <c r="E16" s="11" t="inlineStr">
        <is>
          <t>Typical; check your pattern.</t>
        </is>
      </c>
    </row>
    <row r="18">
      <c r="A18" s="8" t="inlineStr">
        <is>
          <t>Fabric, losses and order</t>
        </is>
      </c>
    </row>
    <row r="19">
      <c r="A19" s="9" t="inlineStr">
        <is>
          <t>Body fabric weight</t>
        </is>
      </c>
      <c r="B19" s="13" t="n">
        <v>180</v>
      </c>
      <c r="C19" s="11" t="inlineStr">
        <is>
          <t>g/m²</t>
        </is>
      </c>
      <c r="E19" s="11" t="inlineStr">
        <is>
          <t>GSM, 30 to 1,500. 1 oz/yd² = 33.906 g/m².</t>
        </is>
      </c>
    </row>
    <row r="20">
      <c r="A20" s="9" t="inlineStr">
        <is>
          <t>Rib weight</t>
        </is>
      </c>
      <c r="B20" s="13" t="n">
        <v>220</v>
      </c>
      <c r="C20" s="11" t="inlineStr">
        <is>
          <t>g/m²</t>
        </is>
      </c>
      <c r="E20" s="11" t="inlineStr">
        <is>
          <t>Blank or 0 uses the body weight.</t>
        </is>
      </c>
    </row>
    <row r="21">
      <c r="A21" s="9" t="inlineStr">
        <is>
          <t>Cutting wastage</t>
        </is>
      </c>
      <c r="B21" s="12" t="n">
        <v>10</v>
      </c>
      <c r="C21" s="11" t="inlineStr">
        <is>
          <t>%</t>
        </is>
      </c>
      <c r="E21" s="11" t="inlineStr">
        <is>
          <t>An assumption. 10–12% is a common planning figure; replace it with your marker's figure. Type 0 for none.</t>
        </is>
      </c>
    </row>
    <row r="22">
      <c r="A22" s="9" t="inlineStr">
        <is>
          <t>Shrinkage</t>
        </is>
      </c>
      <c r="B22" s="12" t="n">
        <v>0</v>
      </c>
      <c r="C22" s="11" t="inlineStr">
        <is>
          <t>%</t>
        </is>
      </c>
      <c r="E22" s="11" t="inlineStr">
        <is>
          <t>Optional. Only if the fabric is not pre-shrunk.</t>
        </is>
      </c>
    </row>
    <row r="23">
      <c r="A23" s="9" t="inlineStr">
        <is>
          <t>Process loss</t>
        </is>
      </c>
      <c r="B23" s="12" t="n">
        <v>0</v>
      </c>
      <c r="C23" s="11" t="inlineStr">
        <is>
          <t>%</t>
        </is>
      </c>
      <c r="E23" s="11" t="inlineStr">
        <is>
          <t>Optional. Dyeing and finishing loss if you buy yarn or grey fabric.</t>
        </is>
      </c>
    </row>
    <row r="24">
      <c r="A24" s="9" t="inlineStr">
        <is>
          <t>Order quantity</t>
        </is>
      </c>
      <c r="B24" s="14" t="n">
        <v>150</v>
      </c>
      <c r="C24" s="11" t="inlineStr">
        <is>
          <t>pieces</t>
        </is>
      </c>
      <c r="E24" s="11" t="inlineStr">
        <is>
          <t>One style in one colour. Collective Studio's minimum is 150 per style and per colour.</t>
        </is>
      </c>
    </row>
    <row r="25">
      <c r="A25" s="9" t="inlineStr">
        <is>
          <t>Fabric width</t>
        </is>
      </c>
      <c r="B25" s="12" t="n">
        <v>180</v>
      </c>
      <c r="C25" s="11" t="inlineStr">
        <is>
          <t>cm / in</t>
        </is>
      </c>
      <c r="E25" s="11" t="inlineStr">
        <is>
          <t>Usable width. For tubular fabric, the flat width of the tube. Typical; ask your mill.</t>
        </is>
      </c>
    </row>
    <row r="26">
      <c r="A26" s="9" t="inlineStr">
        <is>
          <t>Tubular fabric</t>
        </is>
      </c>
      <c r="B26" s="10" t="inlineStr">
        <is>
          <t>no</t>
        </is>
      </c>
      <c r="C26" s="11" t="inlineStr">
        <is>
          <t>yes or no</t>
        </is>
      </c>
      <c r="E26" s="11" t="inlineStr">
        <is>
          <t>Tubular is two layers, so a metre holds twice the flat width.</t>
        </is>
      </c>
    </row>
    <row r="27">
      <c r="A27" s="9" t="inlineStr">
        <is>
          <t>Fabric price per kg</t>
        </is>
      </c>
      <c r="B27" s="15" t="n"/>
      <c r="C27" s="11" t="inlineStr">
        <is>
          <t>any currency</t>
        </is>
      </c>
      <c r="E27" s="11" t="inlineStr">
        <is>
          <t>Optional. Your own price; we publish none.</t>
        </is>
      </c>
    </row>
    <row r="28">
      <c r="A28" s="9" t="inlineStr">
        <is>
          <t>Rib price per kg</t>
        </is>
      </c>
      <c r="B28" s="15" t="n"/>
      <c r="C28" s="11" t="inlineStr">
        <is>
          <t>any currency</t>
        </is>
      </c>
      <c r="E28" s="11" t="inlineStr">
        <is>
          <t>Optional. Blank uses the body price.</t>
        </is>
      </c>
    </row>
    <row r="30">
      <c r="A30" s="8" t="inlineStr">
        <is>
          <t>Cut pieces, one garment (cm)</t>
        </is>
      </c>
    </row>
    <row r="31">
      <c r="A31" s="16" t="inlineStr">
        <is>
          <t>Piece</t>
        </is>
      </c>
      <c r="B31" s="16" t="inlineStr">
        <is>
          <t>Count</t>
        </is>
      </c>
      <c r="C31" s="16" t="inlineStr">
        <is>
          <t>Cut length</t>
        </is>
      </c>
      <c r="D31" s="16" t="inlineStr">
        <is>
          <t>Cut width</t>
        </is>
      </c>
      <c r="E31" s="16" t="inlineStr">
        <is>
          <t>Area, cm²</t>
        </is>
      </c>
    </row>
    <row r="32">
      <c r="A32" s="17" t="inlineStr">
        <is>
          <t>Front + back</t>
        </is>
      </c>
      <c r="B32" s="18">
        <f>2</f>
        <v/>
      </c>
      <c r="C32" s="19">
        <f>IF(FALSE,($B$9*IF($B$6="in",2.54,1))-0+2*($B$15*IF($B$6="in",2.54,1)),($B$9*IF($B$6="in",2.54,1))+($B$16*IF($B$6="in",2.54,1))+($B$15*IF($B$6="in",2.54,1)))</f>
        <v/>
      </c>
      <c r="D32" s="19">
        <f>($B$10*IF($B$6="in",2.54,1))+2*($B$15*IF($B$6="in",2.54,1))</f>
        <v/>
      </c>
      <c r="E32" s="20">
        <f>B32*C32*D32</f>
        <v/>
      </c>
    </row>
    <row r="33">
      <c r="A33" s="17" t="inlineStr">
        <is>
          <t>Sleeves</t>
        </is>
      </c>
      <c r="B33" s="18">
        <f>IF(N($B$11)&gt;0,2,0)</f>
        <v/>
      </c>
      <c r="C33" s="19">
        <f>IF(FALSE,($B$11*IF($B$6="in",2.54,1))-0+2*($B$15*IF($B$6="in",2.54,1)),($B$11*IF($B$6="in",2.54,1))+($B$16*IF($B$6="in",2.54,1))+($B$15*IF($B$6="in",2.54,1)))</f>
        <v/>
      </c>
      <c r="D33" s="19">
        <f>2*($B$12*IF($B$6="in",2.54,1))+2*($B$15*IF($B$6="in",2.54,1))</f>
        <v/>
      </c>
      <c r="E33" s="20">
        <f>B33*C33*D33</f>
        <v/>
      </c>
    </row>
    <row r="34">
      <c r="A34" s="17" t="inlineStr">
        <is>
          <t>Neck rib (folded) (rib)</t>
        </is>
      </c>
      <c r="B34" s="18">
        <f>IF(AND($B$13&gt;0,$B$14&gt;0),1,0)</f>
        <v/>
      </c>
      <c r="C34" s="19">
        <f>($B$13*IF($B$6="in",2.54,1))+2*($B$15*IF($B$6="in",2.54,1))</f>
        <v/>
      </c>
      <c r="D34" s="19">
        <f>2*($B$14*IF($B$6="in",2.54,1))+2*($B$15*IF($B$6="in",2.54,1))</f>
        <v/>
      </c>
      <c r="E34" s="20">
        <f>B34*C34*D34</f>
        <v/>
      </c>
    </row>
    <row r="36">
      <c r="A36" s="8" t="inlineStr">
        <is>
          <t>Results</t>
        </is>
      </c>
    </row>
    <row r="37">
      <c r="A37" s="21" t="inlineStr">
        <is>
          <t>Check</t>
        </is>
      </c>
      <c r="B37" s="22">
        <f>IF(ISBLANK($B$19),"Enter the body fabric GSM",IF(OR(NOT(ISNUMBER($B$19)),$B$19&lt;30,$B$19&gt;1500),"Body GSM should be 30 to 1,500",IF(ISBLANK($B$21),"Enter the cutting wastage (0 for none)",IF(AND(N($B$11)&gt;0,N($B$12)&lt;=0),"Enter the half bicep, or sleeve length 0 for sleeveless","OK"))))</f>
        <v/>
      </c>
      <c r="E37" s="11" t="inlineStr">
        <is>
          <t>Reads OK when the inputs are complete; otherwise it says what is missing.</t>
        </is>
      </c>
    </row>
    <row r="38">
      <c r="A38" s="9" t="inlineStr">
        <is>
          <t>Body fabric, cut pieces</t>
        </is>
      </c>
      <c r="B38" s="20">
        <f>IF($B$37="OK",E32+E33,"")</f>
        <v/>
      </c>
      <c r="C38" s="11" t="inlineStr">
        <is>
          <t>cm²</t>
        </is>
      </c>
    </row>
    <row r="39">
      <c r="A39" s="9" t="inlineStr">
        <is>
          <t>Rib, cut pieces</t>
        </is>
      </c>
      <c r="B39" s="20">
        <f>IF($B$37="OK",E34,"")</f>
        <v/>
      </c>
      <c r="C39" s="11" t="inlineStr">
        <is>
          <t>cm²</t>
        </is>
      </c>
    </row>
    <row r="40">
      <c r="A40" s="9" t="inlineStr">
        <is>
          <t>Wastage and loss factor</t>
        </is>
      </c>
      <c r="B40" s="23">
        <f>IF($B$37="OK",(1+$B$21/100)*(1+$B$22/100)*(1+$B$23/100),"")</f>
        <v/>
      </c>
      <c r="C40" s="11" t="inlineStr">
        <is>
          <t>×</t>
        </is>
      </c>
      <c r="E40" s="11" t="inlineStr">
        <is>
          <t>(1 + wastage) × (1 + shrinkage) × (1 + process loss)</t>
        </is>
      </c>
    </row>
    <row r="41">
      <c r="A41" s="9" t="inlineStr">
        <is>
          <t>Rib weight used</t>
        </is>
      </c>
      <c r="B41" s="24">
        <f>IF($B$37="OK",IF(N($B$20)&gt;0,$B$20,$B$19),"")</f>
        <v/>
      </c>
      <c r="C41" s="11" t="inlineStr">
        <is>
          <t>g/m²</t>
        </is>
      </c>
    </row>
    <row r="42">
      <c r="A42" s="9" t="inlineStr">
        <is>
          <t>Body fabric per garment</t>
        </is>
      </c>
      <c r="B42" s="23">
        <f>IF($B$37="OK",$B$38/10000*$B$19/1000*$B$40,"")</f>
        <v/>
      </c>
      <c r="C42" s="11" t="inlineStr">
        <is>
          <t>kg</t>
        </is>
      </c>
      <c r="E42" s="11" t="inlineStr">
        <is>
          <t>m² × GSM ÷ 1,000 × factor</t>
        </is>
      </c>
    </row>
    <row r="43">
      <c r="A43" s="9" t="inlineStr">
        <is>
          <t>Rib per garment</t>
        </is>
      </c>
      <c r="B43" s="23">
        <f>IF($B$37="OK",$B$39/10000*$B$41/1000*$B$40,"")</f>
        <v/>
      </c>
      <c r="C43" s="11" t="inlineStr">
        <is>
          <t>kg</t>
        </is>
      </c>
    </row>
    <row r="44">
      <c r="A44" s="21" t="inlineStr">
        <is>
          <t>Total per garment</t>
        </is>
      </c>
      <c r="B44" s="25">
        <f>IF($B$37="OK",$B$42+$B$43,$B$37)</f>
        <v/>
      </c>
      <c r="C44" s="11" t="inlineStr">
        <is>
          <t>kg</t>
        </is>
      </c>
    </row>
    <row r="45">
      <c r="A45" s="9" t="inlineStr">
        <is>
          <t>Total per garment</t>
        </is>
      </c>
      <c r="B45" s="20">
        <f>IF($B$37="OK",$B$44*1000,"")</f>
        <v/>
      </c>
      <c r="C45" s="11" t="inlineStr">
        <is>
          <t>g</t>
        </is>
      </c>
    </row>
    <row r="46">
      <c r="A46" s="9" t="inlineStr">
        <is>
          <t>Per dozen</t>
        </is>
      </c>
      <c r="B46" s="26">
        <f>IF($B$37="OK",$B$44*12,"")</f>
        <v/>
      </c>
      <c r="C46" s="11" t="inlineStr">
        <is>
          <t>kg</t>
        </is>
      </c>
    </row>
    <row r="47">
      <c r="A47" s="9" t="inlineStr">
        <is>
          <t>Fabric area per garment</t>
        </is>
      </c>
      <c r="B47" s="26">
        <f>IF($B$37="OK",($B$38+$B$39)/10000*$B$40,"")</f>
        <v/>
      </c>
      <c r="C47" s="11" t="inlineStr">
        <is>
          <t>m²</t>
        </is>
      </c>
    </row>
    <row r="48">
      <c r="A48" s="9" t="inlineStr">
        <is>
          <t>Body fabric for the order</t>
        </is>
      </c>
      <c r="B48" s="27">
        <f>IF($B$37="OK",$B$42*$B$24,"")</f>
        <v/>
      </c>
      <c r="C48" s="11" t="inlineStr">
        <is>
          <t>kg</t>
        </is>
      </c>
    </row>
    <row r="49">
      <c r="A49" s="9" t="inlineStr">
        <is>
          <t>Rib for the order</t>
        </is>
      </c>
      <c r="B49" s="27">
        <f>IF($B$37="OK",$B$43*$B$24,"")</f>
        <v/>
      </c>
      <c r="C49" s="11" t="inlineStr">
        <is>
          <t>kg</t>
        </is>
      </c>
    </row>
    <row r="50">
      <c r="A50" s="21" t="inlineStr">
        <is>
          <t>Total for the order</t>
        </is>
      </c>
      <c r="B50" s="28">
        <f>IF($B$37="OK",$B$48+$B$49,$B$37)</f>
        <v/>
      </c>
      <c r="C50" s="11" t="inlineStr">
        <is>
          <t>kg</t>
        </is>
      </c>
    </row>
    <row r="51">
      <c r="A51" s="9" t="inlineStr">
        <is>
          <t>Body fabric length for the order</t>
        </is>
      </c>
      <c r="B51" s="20">
        <f>IF($B$37="OK",IF(N($B$25)&gt;0,$B$38/10000*$B$40*$B$24/($B$25*IF($B$6="in",2.54,1)/100*IF($B$26="yes",2,1)),""),"")</f>
        <v/>
      </c>
      <c r="C51" s="11" t="inlineStr">
        <is>
          <t>m</t>
        </is>
      </c>
    </row>
    <row r="52">
      <c r="A52" s="9" t="inlineStr">
        <is>
          <t>Body fabric length for the order</t>
        </is>
      </c>
      <c r="B52" s="20">
        <f>IF($B$37="OK",IF(N($B$25)&gt;0,$B$51/0.9144,""),"")</f>
        <v/>
      </c>
      <c r="C52" s="11" t="inlineStr">
        <is>
          <t>yd</t>
        </is>
      </c>
    </row>
    <row r="53">
      <c r="A53" s="9" t="inlineStr">
        <is>
          <t>Fabric cost per garment</t>
        </is>
      </c>
      <c r="B53" s="29">
        <f>IF($B$37="OK",IF(N($B$27)&gt;0,$B$42*$B$27+$B$43*IF(N($B$28)&gt;0,$B$28,$B$27),""),"")</f>
        <v/>
      </c>
      <c r="C53" s="11" t="inlineStr">
        <is>
          <t>your currency</t>
        </is>
      </c>
    </row>
    <row r="54">
      <c r="A54" s="9" t="inlineStr">
        <is>
          <t>Fabric cost for the order</t>
        </is>
      </c>
      <c r="B54" s="29">
        <f>IF($B$37="OK",IF(N($B$27)&gt;0,$B$53*$B$24,""),"")</f>
        <v/>
      </c>
      <c r="C54" s="11" t="inlineStr">
        <is>
          <t>your currency</t>
        </is>
      </c>
    </row>
    <row r="56">
      <c r="A56" s="11" t="inlineStr">
        <is>
          <t>Online version, with a share link: https://collectivestudioltd.com/resources/fabric-consumption-calculator</t>
        </is>
      </c>
    </row>
  </sheetData>
  <mergeCells count="1">
    <mergeCell ref="A3:E3"/>
  </mergeCells>
  <dataValidations count="4">
    <dataValidation sqref="B6" showDropDown="0" showInputMessage="0" showErrorMessage="0" allowBlank="0" type="list">
      <formula1>"cm,in"</formula1>
    </dataValidation>
    <dataValidation sqref="B19" showDropDown="0" showInputMessage="0" showErrorMessage="1" allowBlank="1" errorTitle="Body fabric weight" error="Enter the GSM as a number from 30 to 1,500, like 180." type="decimal" operator="between">
      <formula1>30</formula1>
      <formula2>1500</formula2>
    </dataValidation>
    <dataValidation sqref="B21" showDropDown="0" showInputMessage="0" showErrorMessage="1" allowBlank="1" errorTitle="Cutting wastage" error="Enter a percentage from 0 to 100, like 10." type="decimal" operator="between">
      <formula1>0</formula1>
      <formula2>100</formula2>
    </dataValidation>
    <dataValidation sqref="B26" showDropDown="0" showInputMessage="0" showErrorMessage="0" allowBlank="0" type="list">
      <formula1>"yes,no"</formula1>
    </dataValidation>
  </dataValidation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58" customWidth="1" min="5" max="5"/>
  </cols>
  <sheetData>
    <row r="1">
      <c r="A1" s="6" t="inlineStr">
        <is>
          <t>COLLECTIVE STUDIO · FREE TOOL</t>
        </is>
      </c>
    </row>
    <row r="2">
      <c r="A2" s="7" t="inlineStr">
        <is>
          <t>Fabric consumption: Long-sleeve tee</t>
        </is>
      </c>
    </row>
    <row r="3" ht="26" customHeight="1">
      <c r="A3" s="3" t="inlineStr">
        <is>
          <t>Type over the shaded cells. The example is a typical size M in 180 GSM single jersey, not your garment. A planning estimate from cut rectangles, not a CAD marker.</t>
        </is>
      </c>
    </row>
    <row r="5">
      <c r="A5" s="8" t="inlineStr">
        <is>
          <t>Units</t>
        </is>
      </c>
    </row>
    <row r="6">
      <c r="A6" s="9" t="inlineStr">
        <is>
          <t>Measurements in</t>
        </is>
      </c>
      <c r="B6" s="10" t="inlineStr">
        <is>
          <t>cm</t>
        </is>
      </c>
      <c r="C6" s="11" t="inlineStr">
        <is>
          <t>cm or in</t>
        </is>
      </c>
      <c r="E6" s="11" t="inlineStr">
        <is>
          <t>Type in to enter every length and the fabric width in inches.</t>
        </is>
      </c>
    </row>
    <row r="8">
      <c r="A8" s="8" t="inlineStr">
        <is>
          <t>Measurements (finished, garment laid flat)</t>
        </is>
      </c>
    </row>
    <row r="9">
      <c r="A9" s="9" t="inlineStr">
        <is>
          <t>Body length</t>
        </is>
      </c>
      <c r="B9" s="12" t="n">
        <v>72</v>
      </c>
      <c r="C9" s="11" t="inlineStr">
        <is>
          <t>cm / in</t>
        </is>
      </c>
      <c r="E9" s="11" t="inlineStr">
        <is>
          <t>High point of shoulder to hem, including any waistband rib.</t>
        </is>
      </c>
    </row>
    <row r="10">
      <c r="A10" s="9" t="inlineStr">
        <is>
          <t>Half chest</t>
        </is>
      </c>
      <c r="B10" s="12" t="n">
        <v>52</v>
      </c>
      <c r="C10" s="11" t="inlineStr">
        <is>
          <t>cm / in</t>
        </is>
      </c>
      <c r="E10" s="11" t="inlineStr">
        <is>
          <t>Flat, 1 cm below the armhole.</t>
        </is>
      </c>
    </row>
    <row r="11">
      <c r="A11" s="9" t="inlineStr">
        <is>
          <t>Sleeve length</t>
        </is>
      </c>
      <c r="B11" s="12" t="n">
        <v>64</v>
      </c>
      <c r="C11" s="11" t="inlineStr">
        <is>
          <t>cm / in</t>
        </is>
      </c>
      <c r="E11" s="11" t="inlineStr">
        <is>
          <t>Shoulder point to sleeve hem, including any cuff. 0 for a sleeveless top or vest.</t>
        </is>
      </c>
    </row>
    <row r="12">
      <c r="A12" s="9" t="inlineStr">
        <is>
          <t>Half bicep</t>
        </is>
      </c>
      <c r="B12" s="12" t="n">
        <v>19</v>
      </c>
      <c r="C12" s="11" t="inlineStr">
        <is>
          <t>cm / in</t>
        </is>
      </c>
      <c r="E12" s="11" t="inlineStr">
        <is>
          <t>Flat, at the sleeve's widest point.</t>
        </is>
      </c>
    </row>
    <row r="13">
      <c r="A13" s="9" t="inlineStr">
        <is>
          <t>Neck rib length</t>
        </is>
      </c>
      <c r="B13" s="12" t="n">
        <v>46</v>
      </c>
      <c r="C13" s="11" t="inlineStr">
        <is>
          <t>cm / in</t>
        </is>
      </c>
      <c r="E13" s="11" t="inlineStr">
        <is>
          <t>All the way round, finished.</t>
        </is>
      </c>
    </row>
    <row r="14">
      <c r="A14" s="9" t="inlineStr">
        <is>
          <t>Neck rib height</t>
        </is>
      </c>
      <c r="B14" s="12" t="n">
        <v>2</v>
      </c>
      <c r="C14" s="11" t="inlineStr">
        <is>
          <t>cm / in</t>
        </is>
      </c>
      <c r="E14" s="11" t="inlineStr">
        <is>
          <t>Finished; cut double. 0 for none.</t>
        </is>
      </c>
    </row>
    <row r="15">
      <c r="A15" s="9" t="inlineStr">
        <is>
          <t>Cuff length</t>
        </is>
      </c>
      <c r="B15" s="12" t="n">
        <v>18</v>
      </c>
      <c r="C15" s="11" t="inlineStr">
        <is>
          <t>cm / in</t>
        </is>
      </c>
      <c r="E15" s="11" t="inlineStr">
        <is>
          <t>All the way round one cuff.</t>
        </is>
      </c>
    </row>
    <row r="16">
      <c r="A16" s="9" t="inlineStr">
        <is>
          <t>Cuff height</t>
        </is>
      </c>
      <c r="B16" s="12" t="n">
        <v>0</v>
      </c>
      <c r="C16" s="11" t="inlineStr">
        <is>
          <t>cm / in</t>
        </is>
      </c>
      <c r="E16" s="11" t="inlineStr">
        <is>
          <t>Finished. 0 for a hemmed sleeve or leg.</t>
        </is>
      </c>
    </row>
    <row r="17">
      <c r="A17" s="9" t="inlineStr">
        <is>
          <t>Seam allowance</t>
        </is>
      </c>
      <c r="B17" s="12" t="n">
        <v>1</v>
      </c>
      <c r="C17" s="11" t="inlineStr">
        <is>
          <t>cm / in</t>
        </is>
      </c>
      <c r="E17" s="11" t="inlineStr">
        <is>
          <t>Per seam edge. Typical; check your pattern.</t>
        </is>
      </c>
    </row>
    <row r="18">
      <c r="A18" s="9" t="inlineStr">
        <is>
          <t>Hem allowance</t>
        </is>
      </c>
      <c r="B18" s="12" t="n">
        <v>2.5</v>
      </c>
      <c r="C18" s="11" t="inlineStr">
        <is>
          <t>cm / in</t>
        </is>
      </c>
      <c r="E18" s="11" t="inlineStr">
        <is>
          <t>Typical; check your pattern.</t>
        </is>
      </c>
    </row>
    <row r="20">
      <c r="A20" s="8" t="inlineStr">
        <is>
          <t>Fabric, losses and order</t>
        </is>
      </c>
    </row>
    <row r="21">
      <c r="A21" s="9" t="inlineStr">
        <is>
          <t>Body fabric weight</t>
        </is>
      </c>
      <c r="B21" s="13" t="n">
        <v>180</v>
      </c>
      <c r="C21" s="11" t="inlineStr">
        <is>
          <t>g/m²</t>
        </is>
      </c>
      <c r="E21" s="11" t="inlineStr">
        <is>
          <t>GSM, 30 to 1,500. 1 oz/yd² = 33.906 g/m².</t>
        </is>
      </c>
    </row>
    <row r="22">
      <c r="A22" s="9" t="inlineStr">
        <is>
          <t>Rib weight</t>
        </is>
      </c>
      <c r="B22" s="13" t="n">
        <v>220</v>
      </c>
      <c r="C22" s="11" t="inlineStr">
        <is>
          <t>g/m²</t>
        </is>
      </c>
      <c r="E22" s="11" t="inlineStr">
        <is>
          <t>Blank or 0 uses the body weight.</t>
        </is>
      </c>
    </row>
    <row r="23">
      <c r="A23" s="9" t="inlineStr">
        <is>
          <t>Cutting wastage</t>
        </is>
      </c>
      <c r="B23" s="12" t="n">
        <v>10</v>
      </c>
      <c r="C23" s="11" t="inlineStr">
        <is>
          <t>%</t>
        </is>
      </c>
      <c r="E23" s="11" t="inlineStr">
        <is>
          <t>An assumption. 10–12% is a common planning figure; replace it with your marker's figure. Type 0 for none.</t>
        </is>
      </c>
    </row>
    <row r="24">
      <c r="A24" s="9" t="inlineStr">
        <is>
          <t>Shrinkage</t>
        </is>
      </c>
      <c r="B24" s="12" t="n">
        <v>0</v>
      </c>
      <c r="C24" s="11" t="inlineStr">
        <is>
          <t>%</t>
        </is>
      </c>
      <c r="E24" s="11" t="inlineStr">
        <is>
          <t>Optional. Only if the fabric is not pre-shrunk.</t>
        </is>
      </c>
    </row>
    <row r="25">
      <c r="A25" s="9" t="inlineStr">
        <is>
          <t>Process loss</t>
        </is>
      </c>
      <c r="B25" s="12" t="n">
        <v>0</v>
      </c>
      <c r="C25" s="11" t="inlineStr">
        <is>
          <t>%</t>
        </is>
      </c>
      <c r="E25" s="11" t="inlineStr">
        <is>
          <t>Optional. Dyeing and finishing loss if you buy yarn or grey fabric.</t>
        </is>
      </c>
    </row>
    <row r="26">
      <c r="A26" s="9" t="inlineStr">
        <is>
          <t>Order quantity</t>
        </is>
      </c>
      <c r="B26" s="14" t="n">
        <v>150</v>
      </c>
      <c r="C26" s="11" t="inlineStr">
        <is>
          <t>pieces</t>
        </is>
      </c>
      <c r="E26" s="11" t="inlineStr">
        <is>
          <t>One style in one colour. Collective Studio's minimum is 150 per style and per colour.</t>
        </is>
      </c>
    </row>
    <row r="27">
      <c r="A27" s="9" t="inlineStr">
        <is>
          <t>Fabric width</t>
        </is>
      </c>
      <c r="B27" s="12" t="n">
        <v>180</v>
      </c>
      <c r="C27" s="11" t="inlineStr">
        <is>
          <t>cm / in</t>
        </is>
      </c>
      <c r="E27" s="11" t="inlineStr">
        <is>
          <t>Usable width. For tubular fabric, the flat width of the tube. Typical; ask your mill.</t>
        </is>
      </c>
    </row>
    <row r="28">
      <c r="A28" s="9" t="inlineStr">
        <is>
          <t>Tubular fabric</t>
        </is>
      </c>
      <c r="B28" s="10" t="inlineStr">
        <is>
          <t>no</t>
        </is>
      </c>
      <c r="C28" s="11" t="inlineStr">
        <is>
          <t>yes or no</t>
        </is>
      </c>
      <c r="E28" s="11" t="inlineStr">
        <is>
          <t>Tubular is two layers, so a metre holds twice the flat width.</t>
        </is>
      </c>
    </row>
    <row r="29">
      <c r="A29" s="9" t="inlineStr">
        <is>
          <t>Fabric price per kg</t>
        </is>
      </c>
      <c r="B29" s="15" t="n"/>
      <c r="C29" s="11" t="inlineStr">
        <is>
          <t>any currency</t>
        </is>
      </c>
      <c r="E29" s="11" t="inlineStr">
        <is>
          <t>Optional. Your own price; we publish none.</t>
        </is>
      </c>
    </row>
    <row r="30">
      <c r="A30" s="9" t="inlineStr">
        <is>
          <t>Rib price per kg</t>
        </is>
      </c>
      <c r="B30" s="15" t="n"/>
      <c r="C30" s="11" t="inlineStr">
        <is>
          <t>any currency</t>
        </is>
      </c>
      <c r="E30" s="11" t="inlineStr">
        <is>
          <t>Optional. Blank uses the body price.</t>
        </is>
      </c>
    </row>
    <row r="32">
      <c r="A32" s="8" t="inlineStr">
        <is>
          <t>Cut pieces, one garment (cm)</t>
        </is>
      </c>
    </row>
    <row r="33">
      <c r="A33" s="16" t="inlineStr">
        <is>
          <t>Piece</t>
        </is>
      </c>
      <c r="B33" s="16" t="inlineStr">
        <is>
          <t>Count</t>
        </is>
      </c>
      <c r="C33" s="16" t="inlineStr">
        <is>
          <t>Cut length</t>
        </is>
      </c>
      <c r="D33" s="16" t="inlineStr">
        <is>
          <t>Cut width</t>
        </is>
      </c>
      <c r="E33" s="16" t="inlineStr">
        <is>
          <t>Area, cm²</t>
        </is>
      </c>
    </row>
    <row r="34">
      <c r="A34" s="17" t="inlineStr">
        <is>
          <t>Front + back</t>
        </is>
      </c>
      <c r="B34" s="18">
        <f>2</f>
        <v/>
      </c>
      <c r="C34" s="19">
        <f>IF(FALSE,($B$9*IF($B$6="in",2.54,1))-0+2*($B$17*IF($B$6="in",2.54,1)),($B$9*IF($B$6="in",2.54,1))+($B$18*IF($B$6="in",2.54,1))+($B$17*IF($B$6="in",2.54,1)))</f>
        <v/>
      </c>
      <c r="D34" s="19">
        <f>($B$10*IF($B$6="in",2.54,1))+2*($B$17*IF($B$6="in",2.54,1))</f>
        <v/>
      </c>
      <c r="E34" s="20">
        <f>B34*C34*D34</f>
        <v/>
      </c>
    </row>
    <row r="35">
      <c r="A35" s="17" t="inlineStr">
        <is>
          <t>Sleeves</t>
        </is>
      </c>
      <c r="B35" s="18">
        <f>IF(N($B$11)&gt;0,2,0)</f>
        <v/>
      </c>
      <c r="C35" s="19">
        <f>IF(AND($B$15&gt;0,$B$16&gt;0,$B$11&gt;0),($B$11*IF($B$6="in",2.54,1))-($B$16*IF($B$6="in",2.54,1))+2*($B$17*IF($B$6="in",2.54,1)),($B$11*IF($B$6="in",2.54,1))+($B$18*IF($B$6="in",2.54,1))+($B$17*IF($B$6="in",2.54,1)))</f>
        <v/>
      </c>
      <c r="D35" s="19">
        <f>2*($B$12*IF($B$6="in",2.54,1))+2*($B$17*IF($B$6="in",2.54,1))</f>
        <v/>
      </c>
      <c r="E35" s="20">
        <f>B35*C35*D35</f>
        <v/>
      </c>
    </row>
    <row r="36">
      <c r="A36" s="17" t="inlineStr">
        <is>
          <t>Neck rib (folded) (rib)</t>
        </is>
      </c>
      <c r="B36" s="18">
        <f>IF(AND($B$13&gt;0,$B$14&gt;0),1,0)</f>
        <v/>
      </c>
      <c r="C36" s="19">
        <f>($B$13*IF($B$6="in",2.54,1))+2*($B$17*IF($B$6="in",2.54,1))</f>
        <v/>
      </c>
      <c r="D36" s="19">
        <f>2*($B$14*IF($B$6="in",2.54,1))+2*($B$17*IF($B$6="in",2.54,1))</f>
        <v/>
      </c>
      <c r="E36" s="20">
        <f>B36*C36*D36</f>
        <v/>
      </c>
    </row>
    <row r="37">
      <c r="A37" s="17" t="inlineStr">
        <is>
          <t>Cuffs (2, folded) (rib)</t>
        </is>
      </c>
      <c r="B37" s="18">
        <f>IF(AND($B$15&gt;0,$B$16&gt;0,$B$11&gt;0),2,0)</f>
        <v/>
      </c>
      <c r="C37" s="19">
        <f>($B$15*IF($B$6="in",2.54,1))+2*($B$17*IF($B$6="in",2.54,1))</f>
        <v/>
      </c>
      <c r="D37" s="19">
        <f>2*($B$16*IF($B$6="in",2.54,1))+2*($B$17*IF($B$6="in",2.54,1))</f>
        <v/>
      </c>
      <c r="E37" s="20">
        <f>B37*C37*D37</f>
        <v/>
      </c>
    </row>
    <row r="39">
      <c r="A39" s="8" t="inlineStr">
        <is>
          <t>Results</t>
        </is>
      </c>
    </row>
    <row r="40">
      <c r="A40" s="21" t="inlineStr">
        <is>
          <t>Check</t>
        </is>
      </c>
      <c r="B40" s="22">
        <f>IF(ISBLANK($B$21),"Enter the body fabric GSM",IF(OR(NOT(ISNUMBER($B$21)),$B$21&lt;30,$B$21&gt;1500),"Body GSM should be 30 to 1,500",IF(ISBLANK($B$23),"Enter the cutting wastage (0 for none)",IF(AND(N($B$11)&gt;0,N($B$12)&lt;=0),"Enter the half bicep, or sleeve length 0 for sleeveless","OK"))))</f>
        <v/>
      </c>
      <c r="E40" s="11" t="inlineStr">
        <is>
          <t>Reads OK when the inputs are complete; otherwise it says what is missing.</t>
        </is>
      </c>
    </row>
    <row r="41">
      <c r="A41" s="9" t="inlineStr">
        <is>
          <t>Body fabric, cut pieces</t>
        </is>
      </c>
      <c r="B41" s="20">
        <f>IF($B$40="OK",E34+E35,"")</f>
        <v/>
      </c>
      <c r="C41" s="11" t="inlineStr">
        <is>
          <t>cm²</t>
        </is>
      </c>
    </row>
    <row r="42">
      <c r="A42" s="9" t="inlineStr">
        <is>
          <t>Rib, cut pieces</t>
        </is>
      </c>
      <c r="B42" s="20">
        <f>IF($B$40="OK",E36+E37,"")</f>
        <v/>
      </c>
      <c r="C42" s="11" t="inlineStr">
        <is>
          <t>cm²</t>
        </is>
      </c>
    </row>
    <row r="43">
      <c r="A43" s="9" t="inlineStr">
        <is>
          <t>Wastage and loss factor</t>
        </is>
      </c>
      <c r="B43" s="23">
        <f>IF($B$40="OK",(1+$B$23/100)*(1+$B$24/100)*(1+$B$25/100),"")</f>
        <v/>
      </c>
      <c r="C43" s="11" t="inlineStr">
        <is>
          <t>×</t>
        </is>
      </c>
      <c r="E43" s="11" t="inlineStr">
        <is>
          <t>(1 + wastage) × (1 + shrinkage) × (1 + process loss)</t>
        </is>
      </c>
    </row>
    <row r="44">
      <c r="A44" s="9" t="inlineStr">
        <is>
          <t>Rib weight used</t>
        </is>
      </c>
      <c r="B44" s="24">
        <f>IF($B$40="OK",IF(N($B$22)&gt;0,$B$22,$B$21),"")</f>
        <v/>
      </c>
      <c r="C44" s="11" t="inlineStr">
        <is>
          <t>g/m²</t>
        </is>
      </c>
    </row>
    <row r="45">
      <c r="A45" s="9" t="inlineStr">
        <is>
          <t>Body fabric per garment</t>
        </is>
      </c>
      <c r="B45" s="23">
        <f>IF($B$40="OK",$B$41/10000*$B$21/1000*$B$43,"")</f>
        <v/>
      </c>
      <c r="C45" s="11" t="inlineStr">
        <is>
          <t>kg</t>
        </is>
      </c>
      <c r="E45" s="11" t="inlineStr">
        <is>
          <t>m² × GSM ÷ 1,000 × factor</t>
        </is>
      </c>
    </row>
    <row r="46">
      <c r="A46" s="9" t="inlineStr">
        <is>
          <t>Rib per garment</t>
        </is>
      </c>
      <c r="B46" s="23">
        <f>IF($B$40="OK",$B$42/10000*$B$44/1000*$B$43,"")</f>
        <v/>
      </c>
      <c r="C46" s="11" t="inlineStr">
        <is>
          <t>kg</t>
        </is>
      </c>
    </row>
    <row r="47">
      <c r="A47" s="21" t="inlineStr">
        <is>
          <t>Total per garment</t>
        </is>
      </c>
      <c r="B47" s="25">
        <f>IF($B$40="OK",$B$45+$B$46,$B$40)</f>
        <v/>
      </c>
      <c r="C47" s="11" t="inlineStr">
        <is>
          <t>kg</t>
        </is>
      </c>
    </row>
    <row r="48">
      <c r="A48" s="9" t="inlineStr">
        <is>
          <t>Total per garment</t>
        </is>
      </c>
      <c r="B48" s="20">
        <f>IF($B$40="OK",$B$47*1000,"")</f>
        <v/>
      </c>
      <c r="C48" s="11" t="inlineStr">
        <is>
          <t>g</t>
        </is>
      </c>
    </row>
    <row r="49">
      <c r="A49" s="9" t="inlineStr">
        <is>
          <t>Per dozen</t>
        </is>
      </c>
      <c r="B49" s="26">
        <f>IF($B$40="OK",$B$47*12,"")</f>
        <v/>
      </c>
      <c r="C49" s="11" t="inlineStr">
        <is>
          <t>kg</t>
        </is>
      </c>
    </row>
    <row r="50">
      <c r="A50" s="9" t="inlineStr">
        <is>
          <t>Fabric area per garment</t>
        </is>
      </c>
      <c r="B50" s="26">
        <f>IF($B$40="OK",($B$41+$B$42)/10000*$B$43,"")</f>
        <v/>
      </c>
      <c r="C50" s="11" t="inlineStr">
        <is>
          <t>m²</t>
        </is>
      </c>
    </row>
    <row r="51">
      <c r="A51" s="9" t="inlineStr">
        <is>
          <t>Body fabric for the order</t>
        </is>
      </c>
      <c r="B51" s="27">
        <f>IF($B$40="OK",$B$45*$B$26,"")</f>
        <v/>
      </c>
      <c r="C51" s="11" t="inlineStr">
        <is>
          <t>kg</t>
        </is>
      </c>
    </row>
    <row r="52">
      <c r="A52" s="9" t="inlineStr">
        <is>
          <t>Rib for the order</t>
        </is>
      </c>
      <c r="B52" s="27">
        <f>IF($B$40="OK",$B$46*$B$26,"")</f>
        <v/>
      </c>
      <c r="C52" s="11" t="inlineStr">
        <is>
          <t>kg</t>
        </is>
      </c>
    </row>
    <row r="53">
      <c r="A53" s="21" t="inlineStr">
        <is>
          <t>Total for the order</t>
        </is>
      </c>
      <c r="B53" s="28">
        <f>IF($B$40="OK",$B$51+$B$52,$B$40)</f>
        <v/>
      </c>
      <c r="C53" s="11" t="inlineStr">
        <is>
          <t>kg</t>
        </is>
      </c>
    </row>
    <row r="54">
      <c r="A54" s="9" t="inlineStr">
        <is>
          <t>Body fabric length for the order</t>
        </is>
      </c>
      <c r="B54" s="20">
        <f>IF($B$40="OK",IF(N($B$27)&gt;0,$B$41/10000*$B$43*$B$26/($B$27*IF($B$6="in",2.54,1)/100*IF($B$28="yes",2,1)),""),"")</f>
        <v/>
      </c>
      <c r="C54" s="11" t="inlineStr">
        <is>
          <t>m</t>
        </is>
      </c>
    </row>
    <row r="55">
      <c r="A55" s="9" t="inlineStr">
        <is>
          <t>Body fabric length for the order</t>
        </is>
      </c>
      <c r="B55" s="20">
        <f>IF($B$40="OK",IF(N($B$27)&gt;0,$B$54/0.9144,""),"")</f>
        <v/>
      </c>
      <c r="C55" s="11" t="inlineStr">
        <is>
          <t>yd</t>
        </is>
      </c>
    </row>
    <row r="56">
      <c r="A56" s="9" t="inlineStr">
        <is>
          <t>Fabric cost per garment</t>
        </is>
      </c>
      <c r="B56" s="29">
        <f>IF($B$40="OK",IF(N($B$29)&gt;0,$B$45*$B$29+$B$46*IF(N($B$30)&gt;0,$B$30,$B$29),""),"")</f>
        <v/>
      </c>
      <c r="C56" s="11" t="inlineStr">
        <is>
          <t>your currency</t>
        </is>
      </c>
    </row>
    <row r="57">
      <c r="A57" s="9" t="inlineStr">
        <is>
          <t>Fabric cost for the order</t>
        </is>
      </c>
      <c r="B57" s="29">
        <f>IF($B$40="OK",IF(N($B$29)&gt;0,$B$56*$B$26,""),"")</f>
        <v/>
      </c>
      <c r="C57" s="11" t="inlineStr">
        <is>
          <t>your currency</t>
        </is>
      </c>
    </row>
    <row r="59">
      <c r="A59" s="11" t="inlineStr">
        <is>
          <t>Online version, with a share link: https://collectivestudioltd.com/resources/fabric-consumption-calculator</t>
        </is>
      </c>
    </row>
  </sheetData>
  <mergeCells count="1">
    <mergeCell ref="A3:E3"/>
  </mergeCells>
  <dataValidations count="4">
    <dataValidation sqref="B6" showDropDown="0" showInputMessage="0" showErrorMessage="0" allowBlank="0" type="list">
      <formula1>"cm,in"</formula1>
    </dataValidation>
    <dataValidation sqref="B21" showDropDown="0" showInputMessage="0" showErrorMessage="1" allowBlank="1" errorTitle="Body fabric weight" error="Enter the GSM as a number from 30 to 1,500, like 180." type="decimal" operator="between">
      <formula1>30</formula1>
      <formula2>1500</formula2>
    </dataValidation>
    <dataValidation sqref="B23" showDropDown="0" showInputMessage="0" showErrorMessage="1" allowBlank="1" errorTitle="Cutting wastage" error="Enter a percentage from 0 to 100, like 10." type="decimal" operator="between">
      <formula1>0</formula1>
      <formula2>100</formula2>
    </dataValidation>
    <dataValidation sqref="B28" showDropDown="0" showInputMessage="0" showErrorMessage="0" allowBlank="0" type="list">
      <formula1>"yes,no"</formula1>
    </dataValidation>
  </dataValidation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58" customWidth="1" min="5" max="5"/>
  </cols>
  <sheetData>
    <row r="1">
      <c r="A1" s="6" t="inlineStr">
        <is>
          <t>COLLECTIVE STUDIO · FREE TOOL</t>
        </is>
      </c>
    </row>
    <row r="2">
      <c r="A2" s="7" t="inlineStr">
        <is>
          <t>Fabric consumption: Polo</t>
        </is>
      </c>
    </row>
    <row r="3" ht="26" customHeight="1">
      <c r="A3" s="3" t="inlineStr">
        <is>
          <t>Type over the shaded cells. The example is a typical size M in 200 GSM piqué, not your garment. A planning estimate from cut rectangles, not a CAD marker.</t>
        </is>
      </c>
    </row>
    <row r="5">
      <c r="A5" s="8" t="inlineStr">
        <is>
          <t>Units</t>
        </is>
      </c>
    </row>
    <row r="6">
      <c r="A6" s="9" t="inlineStr">
        <is>
          <t>Measurements in</t>
        </is>
      </c>
      <c r="B6" s="10" t="inlineStr">
        <is>
          <t>cm</t>
        </is>
      </c>
      <c r="C6" s="11" t="inlineStr">
        <is>
          <t>cm or in</t>
        </is>
      </c>
      <c r="E6" s="11" t="inlineStr">
        <is>
          <t>Type in to enter every length and the fabric width in inches.</t>
        </is>
      </c>
    </row>
    <row r="8">
      <c r="A8" s="8" t="inlineStr">
        <is>
          <t>Measurements (finished, garment laid flat)</t>
        </is>
      </c>
    </row>
    <row r="9">
      <c r="A9" s="9" t="inlineStr">
        <is>
          <t>Body length</t>
        </is>
      </c>
      <c r="B9" s="12" t="n">
        <v>72</v>
      </c>
      <c r="C9" s="11" t="inlineStr">
        <is>
          <t>cm / in</t>
        </is>
      </c>
      <c r="E9" s="11" t="inlineStr">
        <is>
          <t>High point of shoulder to hem, including any waistband rib.</t>
        </is>
      </c>
    </row>
    <row r="10">
      <c r="A10" s="9" t="inlineStr">
        <is>
          <t>Half chest</t>
        </is>
      </c>
      <c r="B10" s="12" t="n">
        <v>53</v>
      </c>
      <c r="C10" s="11" t="inlineStr">
        <is>
          <t>cm / in</t>
        </is>
      </c>
      <c r="E10" s="11" t="inlineStr">
        <is>
          <t>Flat, 1 cm below the armhole.</t>
        </is>
      </c>
    </row>
    <row r="11">
      <c r="A11" s="9" t="inlineStr">
        <is>
          <t>Sleeve length</t>
        </is>
      </c>
      <c r="B11" s="12" t="n">
        <v>22</v>
      </c>
      <c r="C11" s="11" t="inlineStr">
        <is>
          <t>cm / in</t>
        </is>
      </c>
      <c r="E11" s="11" t="inlineStr">
        <is>
          <t>Shoulder point to sleeve hem, including any cuff. 0 for a sleeveless top or vest.</t>
        </is>
      </c>
    </row>
    <row r="12">
      <c r="A12" s="9" t="inlineStr">
        <is>
          <t>Half bicep</t>
        </is>
      </c>
      <c r="B12" s="12" t="n">
        <v>20</v>
      </c>
      <c r="C12" s="11" t="inlineStr">
        <is>
          <t>cm / in</t>
        </is>
      </c>
      <c r="E12" s="11" t="inlineStr">
        <is>
          <t>Flat, at the sleeve's widest point.</t>
        </is>
      </c>
    </row>
    <row r="13">
      <c r="A13" s="9" t="inlineStr">
        <is>
          <t>Placket length</t>
        </is>
      </c>
      <c r="B13" s="12" t="n">
        <v>14</v>
      </c>
      <c r="C13" s="11" t="inlineStr">
        <is>
          <t>cm / in</t>
        </is>
      </c>
      <c r="E13" s="11" t="inlineStr">
        <is>
          <t>Finished.</t>
        </is>
      </c>
    </row>
    <row r="14">
      <c r="A14" s="9" t="inlineStr">
        <is>
          <t>Placket width</t>
        </is>
      </c>
      <c r="B14" s="12" t="n">
        <v>3</v>
      </c>
      <c r="C14" s="11" t="inlineStr">
        <is>
          <t>cm / in</t>
        </is>
      </c>
      <c r="E14" s="11" t="inlineStr">
        <is>
          <t>Finished.</t>
        </is>
      </c>
    </row>
    <row r="15">
      <c r="A15" s="9" t="inlineStr">
        <is>
          <t>Flat-knit collar length</t>
        </is>
      </c>
      <c r="B15" s="12" t="n">
        <v>0</v>
      </c>
      <c r="C15" s="11" t="inlineStr">
        <is>
          <t>cm / in</t>
        </is>
      </c>
      <c r="E15" s="11" t="inlineStr">
        <is>
          <t>Usually bought by the piece; 0 to leave out.</t>
        </is>
      </c>
    </row>
    <row r="16">
      <c r="A16" s="9" t="inlineStr">
        <is>
          <t>Flat-knit collar height</t>
        </is>
      </c>
      <c r="B16" s="12" t="n">
        <v>0</v>
      </c>
      <c r="C16" s="11" t="inlineStr">
        <is>
          <t>cm / in</t>
        </is>
      </c>
      <c r="E16" s="11" t="inlineStr">
        <is>
          <t>Finished.</t>
        </is>
      </c>
    </row>
    <row r="17">
      <c r="A17" s="9" t="inlineStr">
        <is>
          <t>Cuff length</t>
        </is>
      </c>
      <c r="B17" s="12" t="n">
        <v>0</v>
      </c>
      <c r="C17" s="11" t="inlineStr">
        <is>
          <t>cm / in</t>
        </is>
      </c>
      <c r="E17" s="11" t="inlineStr">
        <is>
          <t>All the way round one cuff.</t>
        </is>
      </c>
    </row>
    <row r="18">
      <c r="A18" s="9" t="inlineStr">
        <is>
          <t>Cuff height</t>
        </is>
      </c>
      <c r="B18" s="12" t="n">
        <v>0</v>
      </c>
      <c r="C18" s="11" t="inlineStr">
        <is>
          <t>cm / in</t>
        </is>
      </c>
      <c r="E18" s="11" t="inlineStr">
        <is>
          <t>Finished. 0 for a hemmed sleeve or leg.</t>
        </is>
      </c>
    </row>
    <row r="19">
      <c r="A19" s="9" t="inlineStr">
        <is>
          <t>Seam allowance</t>
        </is>
      </c>
      <c r="B19" s="12" t="n">
        <v>1</v>
      </c>
      <c r="C19" s="11" t="inlineStr">
        <is>
          <t>cm / in</t>
        </is>
      </c>
      <c r="E19" s="11" t="inlineStr">
        <is>
          <t>Per seam edge. Typical; check your pattern.</t>
        </is>
      </c>
    </row>
    <row r="20">
      <c r="A20" s="9" t="inlineStr">
        <is>
          <t>Hem allowance</t>
        </is>
      </c>
      <c r="B20" s="12" t="n">
        <v>2.5</v>
      </c>
      <c r="C20" s="11" t="inlineStr">
        <is>
          <t>cm / in</t>
        </is>
      </c>
      <c r="E20" s="11" t="inlineStr">
        <is>
          <t>Typical; check your pattern.</t>
        </is>
      </c>
    </row>
    <row r="22">
      <c r="A22" s="8" t="inlineStr">
        <is>
          <t>Fabric, losses and order</t>
        </is>
      </c>
    </row>
    <row r="23">
      <c r="A23" s="9" t="inlineStr">
        <is>
          <t>Body fabric weight</t>
        </is>
      </c>
      <c r="B23" s="13" t="n">
        <v>200</v>
      </c>
      <c r="C23" s="11" t="inlineStr">
        <is>
          <t>g/m²</t>
        </is>
      </c>
      <c r="E23" s="11" t="inlineStr">
        <is>
          <t>GSM, 30 to 1,500. 1 oz/yd² = 33.906 g/m².</t>
        </is>
      </c>
    </row>
    <row r="24">
      <c r="A24" s="9" t="inlineStr">
        <is>
          <t>Rib weight</t>
        </is>
      </c>
      <c r="B24" s="13" t="n">
        <v>400</v>
      </c>
      <c r="C24" s="11" t="inlineStr">
        <is>
          <t>g/m²</t>
        </is>
      </c>
      <c r="E24" s="11" t="inlineStr">
        <is>
          <t>Blank or 0 uses the body weight.</t>
        </is>
      </c>
    </row>
    <row r="25">
      <c r="A25" s="9" t="inlineStr">
        <is>
          <t>Cutting wastage</t>
        </is>
      </c>
      <c r="B25" s="12" t="n">
        <v>10</v>
      </c>
      <c r="C25" s="11" t="inlineStr">
        <is>
          <t>%</t>
        </is>
      </c>
      <c r="E25" s="11" t="inlineStr">
        <is>
          <t>An assumption. 10–12% is a common planning figure; replace it with your marker's figure. Type 0 for none.</t>
        </is>
      </c>
    </row>
    <row r="26">
      <c r="A26" s="9" t="inlineStr">
        <is>
          <t>Shrinkage</t>
        </is>
      </c>
      <c r="B26" s="12" t="n">
        <v>0</v>
      </c>
      <c r="C26" s="11" t="inlineStr">
        <is>
          <t>%</t>
        </is>
      </c>
      <c r="E26" s="11" t="inlineStr">
        <is>
          <t>Optional. Only if the fabric is not pre-shrunk.</t>
        </is>
      </c>
    </row>
    <row r="27">
      <c r="A27" s="9" t="inlineStr">
        <is>
          <t>Process loss</t>
        </is>
      </c>
      <c r="B27" s="12" t="n">
        <v>0</v>
      </c>
      <c r="C27" s="11" t="inlineStr">
        <is>
          <t>%</t>
        </is>
      </c>
      <c r="E27" s="11" t="inlineStr">
        <is>
          <t>Optional. Dyeing and finishing loss if you buy yarn or grey fabric.</t>
        </is>
      </c>
    </row>
    <row r="28">
      <c r="A28" s="9" t="inlineStr">
        <is>
          <t>Order quantity</t>
        </is>
      </c>
      <c r="B28" s="14" t="n">
        <v>150</v>
      </c>
      <c r="C28" s="11" t="inlineStr">
        <is>
          <t>pieces</t>
        </is>
      </c>
      <c r="E28" s="11" t="inlineStr">
        <is>
          <t>One style in one colour. Collective Studio's minimum is 150 per style and per colour.</t>
        </is>
      </c>
    </row>
    <row r="29">
      <c r="A29" s="9" t="inlineStr">
        <is>
          <t>Fabric width</t>
        </is>
      </c>
      <c r="B29" s="12" t="n">
        <v>180</v>
      </c>
      <c r="C29" s="11" t="inlineStr">
        <is>
          <t>cm / in</t>
        </is>
      </c>
      <c r="E29" s="11" t="inlineStr">
        <is>
          <t>Usable width. For tubular fabric, the flat width of the tube. Typical; ask your mill.</t>
        </is>
      </c>
    </row>
    <row r="30">
      <c r="A30" s="9" t="inlineStr">
        <is>
          <t>Tubular fabric</t>
        </is>
      </c>
      <c r="B30" s="10" t="inlineStr">
        <is>
          <t>no</t>
        </is>
      </c>
      <c r="C30" s="11" t="inlineStr">
        <is>
          <t>yes or no</t>
        </is>
      </c>
      <c r="E30" s="11" t="inlineStr">
        <is>
          <t>Tubular is two layers, so a metre holds twice the flat width.</t>
        </is>
      </c>
    </row>
    <row r="31">
      <c r="A31" s="9" t="inlineStr">
        <is>
          <t>Fabric price per kg</t>
        </is>
      </c>
      <c r="B31" s="15" t="n"/>
      <c r="C31" s="11" t="inlineStr">
        <is>
          <t>any currency</t>
        </is>
      </c>
      <c r="E31" s="11" t="inlineStr">
        <is>
          <t>Optional. Your own price; we publish none.</t>
        </is>
      </c>
    </row>
    <row r="32">
      <c r="A32" s="9" t="inlineStr">
        <is>
          <t>Rib price per kg</t>
        </is>
      </c>
      <c r="B32" s="15" t="n"/>
      <c r="C32" s="11" t="inlineStr">
        <is>
          <t>any currency</t>
        </is>
      </c>
      <c r="E32" s="11" t="inlineStr">
        <is>
          <t>Optional. Blank uses the body price.</t>
        </is>
      </c>
    </row>
    <row r="34">
      <c r="A34" s="8" t="inlineStr">
        <is>
          <t>Cut pieces, one garment (cm)</t>
        </is>
      </c>
    </row>
    <row r="35">
      <c r="A35" s="16" t="inlineStr">
        <is>
          <t>Piece</t>
        </is>
      </c>
      <c r="B35" s="16" t="inlineStr">
        <is>
          <t>Count</t>
        </is>
      </c>
      <c r="C35" s="16" t="inlineStr">
        <is>
          <t>Cut length</t>
        </is>
      </c>
      <c r="D35" s="16" t="inlineStr">
        <is>
          <t>Cut width</t>
        </is>
      </c>
      <c r="E35" s="16" t="inlineStr">
        <is>
          <t>Area, cm²</t>
        </is>
      </c>
    </row>
    <row r="36">
      <c r="A36" s="17" t="inlineStr">
        <is>
          <t>Front + back</t>
        </is>
      </c>
      <c r="B36" s="18">
        <f>2</f>
        <v/>
      </c>
      <c r="C36" s="19">
        <f>IF(FALSE,($B$9*IF($B$6="in",2.54,1))-0+2*($B$19*IF($B$6="in",2.54,1)),($B$9*IF($B$6="in",2.54,1))+($B$20*IF($B$6="in",2.54,1))+($B$19*IF($B$6="in",2.54,1)))</f>
        <v/>
      </c>
      <c r="D36" s="19">
        <f>($B$10*IF($B$6="in",2.54,1))+2*($B$19*IF($B$6="in",2.54,1))</f>
        <v/>
      </c>
      <c r="E36" s="20">
        <f>B36*C36*D36</f>
        <v/>
      </c>
    </row>
    <row r="37">
      <c r="A37" s="17" t="inlineStr">
        <is>
          <t>Sleeves</t>
        </is>
      </c>
      <c r="B37" s="18">
        <f>IF(N($B$11)&gt;0,2,0)</f>
        <v/>
      </c>
      <c r="C37" s="19">
        <f>IF(AND($B$17&gt;0,$B$18&gt;0,$B$11&gt;0),($B$11*IF($B$6="in",2.54,1))-($B$18*IF($B$6="in",2.54,1))+2*($B$19*IF($B$6="in",2.54,1)),($B$11*IF($B$6="in",2.54,1))+($B$20*IF($B$6="in",2.54,1))+($B$19*IF($B$6="in",2.54,1)))</f>
        <v/>
      </c>
      <c r="D37" s="19">
        <f>2*($B$12*IF($B$6="in",2.54,1))+2*($B$19*IF($B$6="in",2.54,1))</f>
        <v/>
      </c>
      <c r="E37" s="20">
        <f>B37*C37*D37</f>
        <v/>
      </c>
    </row>
    <row r="38">
      <c r="A38" s="17" t="inlineStr">
        <is>
          <t>Placket (2 pieces, folded)</t>
        </is>
      </c>
      <c r="B38" s="18">
        <f>IF(AND($B$13&gt;0,$B$14&gt;0),2,0)</f>
        <v/>
      </c>
      <c r="C38" s="19">
        <f>($B$13*IF($B$6="in",2.54,1))+2*($B$19*IF($B$6="in",2.54,1))</f>
        <v/>
      </c>
      <c r="D38" s="19">
        <f>2*($B$14*IF($B$6="in",2.54,1))+2*($B$19*IF($B$6="in",2.54,1))</f>
        <v/>
      </c>
      <c r="E38" s="20">
        <f>B38*C38*D38</f>
        <v/>
      </c>
    </row>
    <row r="39">
      <c r="A39" s="17" t="inlineStr">
        <is>
          <t>Flat-knit collar (rib)</t>
        </is>
      </c>
      <c r="B39" s="18">
        <f>IF(AND($B$15&gt;0,$B$16&gt;0),1,0)</f>
        <v/>
      </c>
      <c r="C39" s="19">
        <f>($B$15*IF($B$6="in",2.54,1))</f>
        <v/>
      </c>
      <c r="D39" s="19">
        <f>($B$16*IF($B$6="in",2.54,1))</f>
        <v/>
      </c>
      <c r="E39" s="20">
        <f>B39*C39*D39</f>
        <v/>
      </c>
    </row>
    <row r="40">
      <c r="A40" s="17" t="inlineStr">
        <is>
          <t>Flat-knit cuffs (2) (rib)</t>
        </is>
      </c>
      <c r="B40" s="18">
        <f>IF(AND($B$17&gt;0,$B$18&gt;0,$B$11&gt;0),2,0)</f>
        <v/>
      </c>
      <c r="C40" s="19">
        <f>($B$17*IF($B$6="in",2.54,1))</f>
        <v/>
      </c>
      <c r="D40" s="19">
        <f>($B$18*IF($B$6="in",2.54,1))</f>
        <v/>
      </c>
      <c r="E40" s="20">
        <f>B40*C40*D40</f>
        <v/>
      </c>
    </row>
    <row r="42">
      <c r="A42" s="8" t="inlineStr">
        <is>
          <t>Results</t>
        </is>
      </c>
    </row>
    <row r="43">
      <c r="A43" s="21" t="inlineStr">
        <is>
          <t>Check</t>
        </is>
      </c>
      <c r="B43" s="22">
        <f>IF(ISBLANK($B$23),"Enter the body fabric GSM",IF(OR(NOT(ISNUMBER($B$23)),$B$23&lt;30,$B$23&gt;1500),"Body GSM should be 30 to 1,500",IF(ISBLANK($B$25),"Enter the cutting wastage (0 for none)",IF(AND(N($B$11)&gt;0,N($B$12)&lt;=0),"Enter the half bicep, or sleeve length 0 for sleeveless","OK"))))</f>
        <v/>
      </c>
      <c r="E43" s="11" t="inlineStr">
        <is>
          <t>Reads OK when the inputs are complete; otherwise it says what is missing.</t>
        </is>
      </c>
    </row>
    <row r="44">
      <c r="A44" s="9" t="inlineStr">
        <is>
          <t>Body fabric, cut pieces</t>
        </is>
      </c>
      <c r="B44" s="20">
        <f>IF($B$43="OK",E36+E37+E38,"")</f>
        <v/>
      </c>
      <c r="C44" s="11" t="inlineStr">
        <is>
          <t>cm²</t>
        </is>
      </c>
    </row>
    <row r="45">
      <c r="A45" s="9" t="inlineStr">
        <is>
          <t>Rib, cut pieces</t>
        </is>
      </c>
      <c r="B45" s="20">
        <f>IF($B$43="OK",E39+E40,"")</f>
        <v/>
      </c>
      <c r="C45" s="11" t="inlineStr">
        <is>
          <t>cm²</t>
        </is>
      </c>
    </row>
    <row r="46">
      <c r="A46" s="9" t="inlineStr">
        <is>
          <t>Wastage and loss factor</t>
        </is>
      </c>
      <c r="B46" s="23">
        <f>IF($B$43="OK",(1+$B$25/100)*(1+$B$26/100)*(1+$B$27/100),"")</f>
        <v/>
      </c>
      <c r="C46" s="11" t="inlineStr">
        <is>
          <t>×</t>
        </is>
      </c>
      <c r="E46" s="11" t="inlineStr">
        <is>
          <t>(1 + wastage) × (1 + shrinkage) × (1 + process loss)</t>
        </is>
      </c>
    </row>
    <row r="47">
      <c r="A47" s="9" t="inlineStr">
        <is>
          <t>Rib weight used</t>
        </is>
      </c>
      <c r="B47" s="24">
        <f>IF($B$43="OK",IF(N($B$24)&gt;0,$B$24,$B$23),"")</f>
        <v/>
      </c>
      <c r="C47" s="11" t="inlineStr">
        <is>
          <t>g/m²</t>
        </is>
      </c>
    </row>
    <row r="48">
      <c r="A48" s="9" t="inlineStr">
        <is>
          <t>Body fabric per garment</t>
        </is>
      </c>
      <c r="B48" s="23">
        <f>IF($B$43="OK",$B$44/10000*$B$23/1000*$B$46,"")</f>
        <v/>
      </c>
      <c r="C48" s="11" t="inlineStr">
        <is>
          <t>kg</t>
        </is>
      </c>
      <c r="E48" s="11" t="inlineStr">
        <is>
          <t>m² × GSM ÷ 1,000 × factor</t>
        </is>
      </c>
    </row>
    <row r="49">
      <c r="A49" s="9" t="inlineStr">
        <is>
          <t>Rib per garment</t>
        </is>
      </c>
      <c r="B49" s="23">
        <f>IF($B$43="OK",$B$45/10000*$B$47/1000*$B$46,"")</f>
        <v/>
      </c>
      <c r="C49" s="11" t="inlineStr">
        <is>
          <t>kg</t>
        </is>
      </c>
    </row>
    <row r="50">
      <c r="A50" s="21" t="inlineStr">
        <is>
          <t>Total per garment</t>
        </is>
      </c>
      <c r="B50" s="25">
        <f>IF($B$43="OK",$B$48+$B$49,$B$43)</f>
        <v/>
      </c>
      <c r="C50" s="11" t="inlineStr">
        <is>
          <t>kg</t>
        </is>
      </c>
    </row>
    <row r="51">
      <c r="A51" s="9" t="inlineStr">
        <is>
          <t>Total per garment</t>
        </is>
      </c>
      <c r="B51" s="20">
        <f>IF($B$43="OK",$B$50*1000,"")</f>
        <v/>
      </c>
      <c r="C51" s="11" t="inlineStr">
        <is>
          <t>g</t>
        </is>
      </c>
    </row>
    <row r="52">
      <c r="A52" s="9" t="inlineStr">
        <is>
          <t>Per dozen</t>
        </is>
      </c>
      <c r="B52" s="26">
        <f>IF($B$43="OK",$B$50*12,"")</f>
        <v/>
      </c>
      <c r="C52" s="11" t="inlineStr">
        <is>
          <t>kg</t>
        </is>
      </c>
    </row>
    <row r="53">
      <c r="A53" s="9" t="inlineStr">
        <is>
          <t>Fabric area per garment</t>
        </is>
      </c>
      <c r="B53" s="26">
        <f>IF($B$43="OK",($B$44+$B$45)/10000*$B$46,"")</f>
        <v/>
      </c>
      <c r="C53" s="11" t="inlineStr">
        <is>
          <t>m²</t>
        </is>
      </c>
    </row>
    <row r="54">
      <c r="A54" s="9" t="inlineStr">
        <is>
          <t>Body fabric for the order</t>
        </is>
      </c>
      <c r="B54" s="27">
        <f>IF($B$43="OK",$B$48*$B$28,"")</f>
        <v/>
      </c>
      <c r="C54" s="11" t="inlineStr">
        <is>
          <t>kg</t>
        </is>
      </c>
    </row>
    <row r="55">
      <c r="A55" s="9" t="inlineStr">
        <is>
          <t>Rib for the order</t>
        </is>
      </c>
      <c r="B55" s="27">
        <f>IF($B$43="OK",$B$49*$B$28,"")</f>
        <v/>
      </c>
      <c r="C55" s="11" t="inlineStr">
        <is>
          <t>kg</t>
        </is>
      </c>
    </row>
    <row r="56">
      <c r="A56" s="21" t="inlineStr">
        <is>
          <t>Total for the order</t>
        </is>
      </c>
      <c r="B56" s="28">
        <f>IF($B$43="OK",$B$54+$B$55,$B$43)</f>
        <v/>
      </c>
      <c r="C56" s="11" t="inlineStr">
        <is>
          <t>kg</t>
        </is>
      </c>
    </row>
    <row r="57">
      <c r="A57" s="9" t="inlineStr">
        <is>
          <t>Body fabric length for the order</t>
        </is>
      </c>
      <c r="B57" s="20">
        <f>IF($B$43="OK",IF(N($B$29)&gt;0,$B$44/10000*$B$46*$B$28/($B$29*IF($B$6="in",2.54,1)/100*IF($B$30="yes",2,1)),""),"")</f>
        <v/>
      </c>
      <c r="C57" s="11" t="inlineStr">
        <is>
          <t>m</t>
        </is>
      </c>
    </row>
    <row r="58">
      <c r="A58" s="9" t="inlineStr">
        <is>
          <t>Body fabric length for the order</t>
        </is>
      </c>
      <c r="B58" s="20">
        <f>IF($B$43="OK",IF(N($B$29)&gt;0,$B$57/0.9144,""),"")</f>
        <v/>
      </c>
      <c r="C58" s="11" t="inlineStr">
        <is>
          <t>yd</t>
        </is>
      </c>
    </row>
    <row r="59">
      <c r="A59" s="9" t="inlineStr">
        <is>
          <t>Fabric cost per garment</t>
        </is>
      </c>
      <c r="B59" s="29">
        <f>IF($B$43="OK",IF(N($B$31)&gt;0,$B$48*$B$31+$B$49*IF(N($B$32)&gt;0,$B$32,$B$31),""),"")</f>
        <v/>
      </c>
      <c r="C59" s="11" t="inlineStr">
        <is>
          <t>your currency</t>
        </is>
      </c>
    </row>
    <row r="60">
      <c r="A60" s="9" t="inlineStr">
        <is>
          <t>Fabric cost for the order</t>
        </is>
      </c>
      <c r="B60" s="29">
        <f>IF($B$43="OK",IF(N($B$31)&gt;0,$B$59*$B$28,""),"")</f>
        <v/>
      </c>
      <c r="C60" s="11" t="inlineStr">
        <is>
          <t>your currency</t>
        </is>
      </c>
    </row>
    <row r="62">
      <c r="A62" s="11" t="inlineStr">
        <is>
          <t>Online version, with a share link: https://collectivestudioltd.com/resources/fabric-consumption-calculator</t>
        </is>
      </c>
    </row>
  </sheetData>
  <mergeCells count="1">
    <mergeCell ref="A3:E3"/>
  </mergeCells>
  <dataValidations count="4">
    <dataValidation sqref="B6" showDropDown="0" showInputMessage="0" showErrorMessage="0" allowBlank="0" type="list">
      <formula1>"cm,in"</formula1>
    </dataValidation>
    <dataValidation sqref="B23" showDropDown="0" showInputMessage="0" showErrorMessage="1" allowBlank="1" errorTitle="Body fabric weight" error="Enter the GSM as a number from 30 to 1,500, like 180." type="decimal" operator="between">
      <formula1>30</formula1>
      <formula2>1500</formula2>
    </dataValidation>
    <dataValidation sqref="B25" showDropDown="0" showInputMessage="0" showErrorMessage="1" allowBlank="1" errorTitle="Cutting wastage" error="Enter a percentage from 0 to 100, like 10." type="decimal" operator="between">
      <formula1>0</formula1>
      <formula2>100</formula2>
    </dataValidation>
    <dataValidation sqref="B30" showDropDown="0" showInputMessage="0" showErrorMessage="0" allowBlank="0" type="list">
      <formula1>"yes,no"</formula1>
    </dataValidation>
  </dataValidation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6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58" customWidth="1" min="5" max="5"/>
  </cols>
  <sheetData>
    <row r="1">
      <c r="A1" s="6" t="inlineStr">
        <is>
          <t>COLLECTIVE STUDIO · FREE TOOL</t>
        </is>
      </c>
    </row>
    <row r="2">
      <c r="A2" s="7" t="inlineStr">
        <is>
          <t>Fabric consumption: Sweatshirt</t>
        </is>
      </c>
    </row>
    <row r="3" ht="26" customHeight="1">
      <c r="A3" s="3" t="inlineStr">
        <is>
          <t>Type over the shaded cells. The example is a typical size M in 300 GSM French terry or fleece, not your garment. A planning estimate from cut rectangles, not a CAD marker.</t>
        </is>
      </c>
    </row>
    <row r="5">
      <c r="A5" s="8" t="inlineStr">
        <is>
          <t>Units</t>
        </is>
      </c>
    </row>
    <row r="6">
      <c r="A6" s="9" t="inlineStr">
        <is>
          <t>Measurements in</t>
        </is>
      </c>
      <c r="B6" s="10" t="inlineStr">
        <is>
          <t>cm</t>
        </is>
      </c>
      <c r="C6" s="11" t="inlineStr">
        <is>
          <t>cm or in</t>
        </is>
      </c>
      <c r="E6" s="11" t="inlineStr">
        <is>
          <t>Type in to enter every length and the fabric width in inches.</t>
        </is>
      </c>
    </row>
    <row r="8">
      <c r="A8" s="8" t="inlineStr">
        <is>
          <t>Measurements (finished, garment laid flat)</t>
        </is>
      </c>
    </row>
    <row r="9">
      <c r="A9" s="9" t="inlineStr">
        <is>
          <t>Body length</t>
        </is>
      </c>
      <c r="B9" s="12" t="n">
        <v>70</v>
      </c>
      <c r="C9" s="11" t="inlineStr">
        <is>
          <t>cm / in</t>
        </is>
      </c>
      <c r="E9" s="11" t="inlineStr">
        <is>
          <t>High point of shoulder to hem, including any waistband rib.</t>
        </is>
      </c>
    </row>
    <row r="10">
      <c r="A10" s="9" t="inlineStr">
        <is>
          <t>Half chest</t>
        </is>
      </c>
      <c r="B10" s="12" t="n">
        <v>57</v>
      </c>
      <c r="C10" s="11" t="inlineStr">
        <is>
          <t>cm / in</t>
        </is>
      </c>
      <c r="E10" s="11" t="inlineStr">
        <is>
          <t>Flat, 1 cm below the armhole.</t>
        </is>
      </c>
    </row>
    <row r="11">
      <c r="A11" s="9" t="inlineStr">
        <is>
          <t>Sleeve length</t>
        </is>
      </c>
      <c r="B11" s="12" t="n">
        <v>63</v>
      </c>
      <c r="C11" s="11" t="inlineStr">
        <is>
          <t>cm / in</t>
        </is>
      </c>
      <c r="E11" s="11" t="inlineStr">
        <is>
          <t>Shoulder point to sleeve hem, including any cuff. 0 for a sleeveless top or vest.</t>
        </is>
      </c>
    </row>
    <row r="12">
      <c r="A12" s="9" t="inlineStr">
        <is>
          <t>Half bicep</t>
        </is>
      </c>
      <c r="B12" s="12" t="n">
        <v>23</v>
      </c>
      <c r="C12" s="11" t="inlineStr">
        <is>
          <t>cm / in</t>
        </is>
      </c>
      <c r="E12" s="11" t="inlineStr">
        <is>
          <t>Flat, at the sleeve's widest point.</t>
        </is>
      </c>
    </row>
    <row r="13">
      <c r="A13" s="9" t="inlineStr">
        <is>
          <t>Neck rib length</t>
        </is>
      </c>
      <c r="B13" s="12" t="n">
        <v>50</v>
      </c>
      <c r="C13" s="11" t="inlineStr">
        <is>
          <t>cm / in</t>
        </is>
      </c>
      <c r="E13" s="11" t="inlineStr">
        <is>
          <t>All the way round, finished.</t>
        </is>
      </c>
    </row>
    <row r="14">
      <c r="A14" s="9" t="inlineStr">
        <is>
          <t>Neck rib height</t>
        </is>
      </c>
      <c r="B14" s="12" t="n">
        <v>2.5</v>
      </c>
      <c r="C14" s="11" t="inlineStr">
        <is>
          <t>cm / in</t>
        </is>
      </c>
      <c r="E14" s="11" t="inlineStr">
        <is>
          <t>Finished; cut double. 0 for none.</t>
        </is>
      </c>
    </row>
    <row r="15">
      <c r="A15" s="9" t="inlineStr">
        <is>
          <t>Cuff length</t>
        </is>
      </c>
      <c r="B15" s="12" t="n">
        <v>20</v>
      </c>
      <c r="C15" s="11" t="inlineStr">
        <is>
          <t>cm / in</t>
        </is>
      </c>
      <c r="E15" s="11" t="inlineStr">
        <is>
          <t>All the way round one cuff.</t>
        </is>
      </c>
    </row>
    <row r="16">
      <c r="A16" s="9" t="inlineStr">
        <is>
          <t>Cuff height</t>
        </is>
      </c>
      <c r="B16" s="12" t="n">
        <v>6</v>
      </c>
      <c r="C16" s="11" t="inlineStr">
        <is>
          <t>cm / in</t>
        </is>
      </c>
      <c r="E16" s="11" t="inlineStr">
        <is>
          <t>Finished. 0 for a hemmed sleeve or leg.</t>
        </is>
      </c>
    </row>
    <row r="17">
      <c r="A17" s="9" t="inlineStr">
        <is>
          <t>Waistband rib length</t>
        </is>
      </c>
      <c r="B17" s="12" t="n">
        <v>100</v>
      </c>
      <c r="C17" s="11" t="inlineStr">
        <is>
          <t>cm / in</t>
        </is>
      </c>
      <c r="E17" s="11" t="inlineStr">
        <is>
          <t>All the way round, relaxed.</t>
        </is>
      </c>
    </row>
    <row r="18">
      <c r="A18" s="9" t="inlineStr">
        <is>
          <t>Waistband rib height</t>
        </is>
      </c>
      <c r="B18" s="12" t="n">
        <v>6</v>
      </c>
      <c r="C18" s="11" t="inlineStr">
        <is>
          <t>cm / in</t>
        </is>
      </c>
      <c r="E18" s="11" t="inlineStr">
        <is>
          <t>Finished. 0 for a hemmed body.</t>
        </is>
      </c>
    </row>
    <row r="19">
      <c r="A19" s="9" t="inlineStr">
        <is>
          <t>Seam allowance</t>
        </is>
      </c>
      <c r="B19" s="12" t="n">
        <v>1</v>
      </c>
      <c r="C19" s="11" t="inlineStr">
        <is>
          <t>cm / in</t>
        </is>
      </c>
      <c r="E19" s="11" t="inlineStr">
        <is>
          <t>Per seam edge. Typical; check your pattern.</t>
        </is>
      </c>
    </row>
    <row r="20">
      <c r="A20" s="9" t="inlineStr">
        <is>
          <t>Hem allowance</t>
        </is>
      </c>
      <c r="B20" s="12" t="n">
        <v>2.5</v>
      </c>
      <c r="C20" s="11" t="inlineStr">
        <is>
          <t>cm / in</t>
        </is>
      </c>
      <c r="E20" s="11" t="inlineStr">
        <is>
          <t>Typical; check your pattern.</t>
        </is>
      </c>
    </row>
    <row r="22">
      <c r="A22" s="8" t="inlineStr">
        <is>
          <t>Fabric, losses and order</t>
        </is>
      </c>
    </row>
    <row r="23">
      <c r="A23" s="9" t="inlineStr">
        <is>
          <t>Body fabric weight</t>
        </is>
      </c>
      <c r="B23" s="13" t="n">
        <v>300</v>
      </c>
      <c r="C23" s="11" t="inlineStr">
        <is>
          <t>g/m²</t>
        </is>
      </c>
      <c r="E23" s="11" t="inlineStr">
        <is>
          <t>GSM, 30 to 1,500. 1 oz/yd² = 33.906 g/m².</t>
        </is>
      </c>
    </row>
    <row r="24">
      <c r="A24" s="9" t="inlineStr">
        <is>
          <t>Rib weight</t>
        </is>
      </c>
      <c r="B24" s="13" t="n">
        <v>320</v>
      </c>
      <c r="C24" s="11" t="inlineStr">
        <is>
          <t>g/m²</t>
        </is>
      </c>
      <c r="E24" s="11" t="inlineStr">
        <is>
          <t>Blank or 0 uses the body weight.</t>
        </is>
      </c>
    </row>
    <row r="25">
      <c r="A25" s="9" t="inlineStr">
        <is>
          <t>Cutting wastage</t>
        </is>
      </c>
      <c r="B25" s="12" t="n">
        <v>12</v>
      </c>
      <c r="C25" s="11" t="inlineStr">
        <is>
          <t>%</t>
        </is>
      </c>
      <c r="E25" s="11" t="inlineStr">
        <is>
          <t>An assumption. 10–12% is a common planning figure; replace it with your marker's figure. Type 0 for none.</t>
        </is>
      </c>
    </row>
    <row r="26">
      <c r="A26" s="9" t="inlineStr">
        <is>
          <t>Shrinkage</t>
        </is>
      </c>
      <c r="B26" s="12" t="n">
        <v>0</v>
      </c>
      <c r="C26" s="11" t="inlineStr">
        <is>
          <t>%</t>
        </is>
      </c>
      <c r="E26" s="11" t="inlineStr">
        <is>
          <t>Optional. Only if the fabric is not pre-shrunk.</t>
        </is>
      </c>
    </row>
    <row r="27">
      <c r="A27" s="9" t="inlineStr">
        <is>
          <t>Process loss</t>
        </is>
      </c>
      <c r="B27" s="12" t="n">
        <v>0</v>
      </c>
      <c r="C27" s="11" t="inlineStr">
        <is>
          <t>%</t>
        </is>
      </c>
      <c r="E27" s="11" t="inlineStr">
        <is>
          <t>Optional. Dyeing and finishing loss if you buy yarn or grey fabric.</t>
        </is>
      </c>
    </row>
    <row r="28">
      <c r="A28" s="9" t="inlineStr">
        <is>
          <t>Order quantity</t>
        </is>
      </c>
      <c r="B28" s="14" t="n">
        <v>150</v>
      </c>
      <c r="C28" s="11" t="inlineStr">
        <is>
          <t>pieces</t>
        </is>
      </c>
      <c r="E28" s="11" t="inlineStr">
        <is>
          <t>One style in one colour. Collective Studio's minimum is 150 per style and per colour.</t>
        </is>
      </c>
    </row>
    <row r="29">
      <c r="A29" s="9" t="inlineStr">
        <is>
          <t>Fabric width</t>
        </is>
      </c>
      <c r="B29" s="12" t="n">
        <v>180</v>
      </c>
      <c r="C29" s="11" t="inlineStr">
        <is>
          <t>cm / in</t>
        </is>
      </c>
      <c r="E29" s="11" t="inlineStr">
        <is>
          <t>Usable width. For tubular fabric, the flat width of the tube. Typical; ask your mill.</t>
        </is>
      </c>
    </row>
    <row r="30">
      <c r="A30" s="9" t="inlineStr">
        <is>
          <t>Tubular fabric</t>
        </is>
      </c>
      <c r="B30" s="10" t="inlineStr">
        <is>
          <t>no</t>
        </is>
      </c>
      <c r="C30" s="11" t="inlineStr">
        <is>
          <t>yes or no</t>
        </is>
      </c>
      <c r="E30" s="11" t="inlineStr">
        <is>
          <t>Tubular is two layers, so a metre holds twice the flat width.</t>
        </is>
      </c>
    </row>
    <row r="31">
      <c r="A31" s="9" t="inlineStr">
        <is>
          <t>Fabric price per kg</t>
        </is>
      </c>
      <c r="B31" s="15" t="n"/>
      <c r="C31" s="11" t="inlineStr">
        <is>
          <t>any currency</t>
        </is>
      </c>
      <c r="E31" s="11" t="inlineStr">
        <is>
          <t>Optional. Your own price; we publish none.</t>
        </is>
      </c>
    </row>
    <row r="32">
      <c r="A32" s="9" t="inlineStr">
        <is>
          <t>Rib price per kg</t>
        </is>
      </c>
      <c r="B32" s="15" t="n"/>
      <c r="C32" s="11" t="inlineStr">
        <is>
          <t>any currency</t>
        </is>
      </c>
      <c r="E32" s="11" t="inlineStr">
        <is>
          <t>Optional. Blank uses the body price.</t>
        </is>
      </c>
    </row>
    <row r="34">
      <c r="A34" s="8" t="inlineStr">
        <is>
          <t>Cut pieces, one garment (cm)</t>
        </is>
      </c>
    </row>
    <row r="35">
      <c r="A35" s="16" t="inlineStr">
        <is>
          <t>Piece</t>
        </is>
      </c>
      <c r="B35" s="16" t="inlineStr">
        <is>
          <t>Count</t>
        </is>
      </c>
      <c r="C35" s="16" t="inlineStr">
        <is>
          <t>Cut length</t>
        </is>
      </c>
      <c r="D35" s="16" t="inlineStr">
        <is>
          <t>Cut width</t>
        </is>
      </c>
      <c r="E35" s="16" t="inlineStr">
        <is>
          <t>Area, cm²</t>
        </is>
      </c>
    </row>
    <row r="36">
      <c r="A36" s="17" t="inlineStr">
        <is>
          <t>Front + back</t>
        </is>
      </c>
      <c r="B36" s="18">
        <f>2</f>
        <v/>
      </c>
      <c r="C36" s="19">
        <f>IF(AND($B$17&gt;0,$B$18&gt;0),($B$9*IF($B$6="in",2.54,1))-($B$18*IF($B$6="in",2.54,1))+2*($B$19*IF($B$6="in",2.54,1)),($B$9*IF($B$6="in",2.54,1))+($B$20*IF($B$6="in",2.54,1))+($B$19*IF($B$6="in",2.54,1)))</f>
        <v/>
      </c>
      <c r="D36" s="19">
        <f>($B$10*IF($B$6="in",2.54,1))+2*($B$19*IF($B$6="in",2.54,1))</f>
        <v/>
      </c>
      <c r="E36" s="20">
        <f>B36*C36*D36</f>
        <v/>
      </c>
    </row>
    <row r="37">
      <c r="A37" s="17" t="inlineStr">
        <is>
          <t>Sleeves</t>
        </is>
      </c>
      <c r="B37" s="18">
        <f>IF(N($B$11)&gt;0,2,0)</f>
        <v/>
      </c>
      <c r="C37" s="19">
        <f>IF(AND($B$15&gt;0,$B$16&gt;0,$B$11&gt;0),($B$11*IF($B$6="in",2.54,1))-($B$16*IF($B$6="in",2.54,1))+2*($B$19*IF($B$6="in",2.54,1)),($B$11*IF($B$6="in",2.54,1))+($B$20*IF($B$6="in",2.54,1))+($B$19*IF($B$6="in",2.54,1)))</f>
        <v/>
      </c>
      <c r="D37" s="19">
        <f>2*($B$12*IF($B$6="in",2.54,1))+2*($B$19*IF($B$6="in",2.54,1))</f>
        <v/>
      </c>
      <c r="E37" s="20">
        <f>B37*C37*D37</f>
        <v/>
      </c>
    </row>
    <row r="38">
      <c r="A38" s="17" t="inlineStr">
        <is>
          <t>Neck rib (folded) (rib)</t>
        </is>
      </c>
      <c r="B38" s="18">
        <f>IF(AND($B$13&gt;0,$B$14&gt;0),1,0)</f>
        <v/>
      </c>
      <c r="C38" s="19">
        <f>($B$13*IF($B$6="in",2.54,1))+2*($B$19*IF($B$6="in",2.54,1))</f>
        <v/>
      </c>
      <c r="D38" s="19">
        <f>2*($B$14*IF($B$6="in",2.54,1))+2*($B$19*IF($B$6="in",2.54,1))</f>
        <v/>
      </c>
      <c r="E38" s="20">
        <f>B38*C38*D38</f>
        <v/>
      </c>
    </row>
    <row r="39">
      <c r="A39" s="17" t="inlineStr">
        <is>
          <t>Cuffs (2, folded) (rib)</t>
        </is>
      </c>
      <c r="B39" s="18">
        <f>IF(AND($B$15&gt;0,$B$16&gt;0,$B$11&gt;0),2,0)</f>
        <v/>
      </c>
      <c r="C39" s="19">
        <f>($B$15*IF($B$6="in",2.54,1))+2*($B$19*IF($B$6="in",2.54,1))</f>
        <v/>
      </c>
      <c r="D39" s="19">
        <f>2*($B$16*IF($B$6="in",2.54,1))+2*($B$19*IF($B$6="in",2.54,1))</f>
        <v/>
      </c>
      <c r="E39" s="20">
        <f>B39*C39*D39</f>
        <v/>
      </c>
    </row>
    <row r="40">
      <c r="A40" s="17" t="inlineStr">
        <is>
          <t>Waistband rib (folded) (rib)</t>
        </is>
      </c>
      <c r="B40" s="18">
        <f>IF(AND($B$17&gt;0,$B$18&gt;0),1,0)</f>
        <v/>
      </c>
      <c r="C40" s="19">
        <f>($B$17*IF($B$6="in",2.54,1))+2*($B$19*IF($B$6="in",2.54,1))</f>
        <v/>
      </c>
      <c r="D40" s="19">
        <f>2*($B$18*IF($B$6="in",2.54,1))+2*($B$19*IF($B$6="in",2.54,1))</f>
        <v/>
      </c>
      <c r="E40" s="20">
        <f>B40*C40*D40</f>
        <v/>
      </c>
    </row>
    <row r="42">
      <c r="A42" s="8" t="inlineStr">
        <is>
          <t>Results</t>
        </is>
      </c>
    </row>
    <row r="43">
      <c r="A43" s="21" t="inlineStr">
        <is>
          <t>Check</t>
        </is>
      </c>
      <c r="B43" s="22">
        <f>IF(ISBLANK($B$23),"Enter the body fabric GSM",IF(OR(NOT(ISNUMBER($B$23)),$B$23&lt;30,$B$23&gt;1500),"Body GSM should be 30 to 1,500",IF(ISBLANK($B$25),"Enter the cutting wastage (0 for none)",IF(AND(N($B$11)&gt;0,N($B$12)&lt;=0),"Enter the half bicep, or sleeve length 0 for sleeveless","OK"))))</f>
        <v/>
      </c>
      <c r="E43" s="11" t="inlineStr">
        <is>
          <t>Reads OK when the inputs are complete; otherwise it says what is missing.</t>
        </is>
      </c>
    </row>
    <row r="44">
      <c r="A44" s="9" t="inlineStr">
        <is>
          <t>Body fabric, cut pieces</t>
        </is>
      </c>
      <c r="B44" s="20">
        <f>IF($B$43="OK",E36+E37,"")</f>
        <v/>
      </c>
      <c r="C44" s="11" t="inlineStr">
        <is>
          <t>cm²</t>
        </is>
      </c>
    </row>
    <row r="45">
      <c r="A45" s="9" t="inlineStr">
        <is>
          <t>Rib, cut pieces</t>
        </is>
      </c>
      <c r="B45" s="20">
        <f>IF($B$43="OK",E38+E39+E40,"")</f>
        <v/>
      </c>
      <c r="C45" s="11" t="inlineStr">
        <is>
          <t>cm²</t>
        </is>
      </c>
    </row>
    <row r="46">
      <c r="A46" s="9" t="inlineStr">
        <is>
          <t>Wastage and loss factor</t>
        </is>
      </c>
      <c r="B46" s="23">
        <f>IF($B$43="OK",(1+$B$25/100)*(1+$B$26/100)*(1+$B$27/100),"")</f>
        <v/>
      </c>
      <c r="C46" s="11" t="inlineStr">
        <is>
          <t>×</t>
        </is>
      </c>
      <c r="E46" s="11" t="inlineStr">
        <is>
          <t>(1 + wastage) × (1 + shrinkage) × (1 + process loss)</t>
        </is>
      </c>
    </row>
    <row r="47">
      <c r="A47" s="9" t="inlineStr">
        <is>
          <t>Rib weight used</t>
        </is>
      </c>
      <c r="B47" s="24">
        <f>IF($B$43="OK",IF(N($B$24)&gt;0,$B$24,$B$23),"")</f>
        <v/>
      </c>
      <c r="C47" s="11" t="inlineStr">
        <is>
          <t>g/m²</t>
        </is>
      </c>
    </row>
    <row r="48">
      <c r="A48" s="9" t="inlineStr">
        <is>
          <t>Body fabric per garment</t>
        </is>
      </c>
      <c r="B48" s="23">
        <f>IF($B$43="OK",$B$44/10000*$B$23/1000*$B$46,"")</f>
        <v/>
      </c>
      <c r="C48" s="11" t="inlineStr">
        <is>
          <t>kg</t>
        </is>
      </c>
      <c r="E48" s="11" t="inlineStr">
        <is>
          <t>m² × GSM ÷ 1,000 × factor</t>
        </is>
      </c>
    </row>
    <row r="49">
      <c r="A49" s="9" t="inlineStr">
        <is>
          <t>Rib per garment</t>
        </is>
      </c>
      <c r="B49" s="23">
        <f>IF($B$43="OK",$B$45/10000*$B$47/1000*$B$46,"")</f>
        <v/>
      </c>
      <c r="C49" s="11" t="inlineStr">
        <is>
          <t>kg</t>
        </is>
      </c>
    </row>
    <row r="50">
      <c r="A50" s="21" t="inlineStr">
        <is>
          <t>Total per garment</t>
        </is>
      </c>
      <c r="B50" s="25">
        <f>IF($B$43="OK",$B$48+$B$49,$B$43)</f>
        <v/>
      </c>
      <c r="C50" s="11" t="inlineStr">
        <is>
          <t>kg</t>
        </is>
      </c>
    </row>
    <row r="51">
      <c r="A51" s="9" t="inlineStr">
        <is>
          <t>Total per garment</t>
        </is>
      </c>
      <c r="B51" s="20">
        <f>IF($B$43="OK",$B$50*1000,"")</f>
        <v/>
      </c>
      <c r="C51" s="11" t="inlineStr">
        <is>
          <t>g</t>
        </is>
      </c>
    </row>
    <row r="52">
      <c r="A52" s="9" t="inlineStr">
        <is>
          <t>Per dozen</t>
        </is>
      </c>
      <c r="B52" s="26">
        <f>IF($B$43="OK",$B$50*12,"")</f>
        <v/>
      </c>
      <c r="C52" s="11" t="inlineStr">
        <is>
          <t>kg</t>
        </is>
      </c>
    </row>
    <row r="53">
      <c r="A53" s="9" t="inlineStr">
        <is>
          <t>Fabric area per garment</t>
        </is>
      </c>
      <c r="B53" s="26">
        <f>IF($B$43="OK",($B$44+$B$45)/10000*$B$46,"")</f>
        <v/>
      </c>
      <c r="C53" s="11" t="inlineStr">
        <is>
          <t>m²</t>
        </is>
      </c>
    </row>
    <row r="54">
      <c r="A54" s="9" t="inlineStr">
        <is>
          <t>Body fabric for the order</t>
        </is>
      </c>
      <c r="B54" s="27">
        <f>IF($B$43="OK",$B$48*$B$28,"")</f>
        <v/>
      </c>
      <c r="C54" s="11" t="inlineStr">
        <is>
          <t>kg</t>
        </is>
      </c>
    </row>
    <row r="55">
      <c r="A55" s="9" t="inlineStr">
        <is>
          <t>Rib for the order</t>
        </is>
      </c>
      <c r="B55" s="27">
        <f>IF($B$43="OK",$B$49*$B$28,"")</f>
        <v/>
      </c>
      <c r="C55" s="11" t="inlineStr">
        <is>
          <t>kg</t>
        </is>
      </c>
    </row>
    <row r="56">
      <c r="A56" s="21" t="inlineStr">
        <is>
          <t>Total for the order</t>
        </is>
      </c>
      <c r="B56" s="28">
        <f>IF($B$43="OK",$B$54+$B$55,$B$43)</f>
        <v/>
      </c>
      <c r="C56" s="11" t="inlineStr">
        <is>
          <t>kg</t>
        </is>
      </c>
    </row>
    <row r="57">
      <c r="A57" s="9" t="inlineStr">
        <is>
          <t>Body fabric length for the order</t>
        </is>
      </c>
      <c r="B57" s="20">
        <f>IF($B$43="OK",IF(N($B$29)&gt;0,$B$44/10000*$B$46*$B$28/($B$29*IF($B$6="in",2.54,1)/100*IF($B$30="yes",2,1)),""),"")</f>
        <v/>
      </c>
      <c r="C57" s="11" t="inlineStr">
        <is>
          <t>m</t>
        </is>
      </c>
    </row>
    <row r="58">
      <c r="A58" s="9" t="inlineStr">
        <is>
          <t>Body fabric length for the order</t>
        </is>
      </c>
      <c r="B58" s="20">
        <f>IF($B$43="OK",IF(N($B$29)&gt;0,$B$57/0.9144,""),"")</f>
        <v/>
      </c>
      <c r="C58" s="11" t="inlineStr">
        <is>
          <t>yd</t>
        </is>
      </c>
    </row>
    <row r="59">
      <c r="A59" s="9" t="inlineStr">
        <is>
          <t>Fabric cost per garment</t>
        </is>
      </c>
      <c r="B59" s="29">
        <f>IF($B$43="OK",IF(N($B$31)&gt;0,$B$48*$B$31+$B$49*IF(N($B$32)&gt;0,$B$32,$B$31),""),"")</f>
        <v/>
      </c>
      <c r="C59" s="11" t="inlineStr">
        <is>
          <t>your currency</t>
        </is>
      </c>
    </row>
    <row r="60">
      <c r="A60" s="9" t="inlineStr">
        <is>
          <t>Fabric cost for the order</t>
        </is>
      </c>
      <c r="B60" s="29">
        <f>IF($B$43="OK",IF(N($B$31)&gt;0,$B$59*$B$28,""),"")</f>
        <v/>
      </c>
      <c r="C60" s="11" t="inlineStr">
        <is>
          <t>your currency</t>
        </is>
      </c>
    </row>
    <row r="62">
      <c r="A62" s="11" t="inlineStr">
        <is>
          <t>Online version, with a share link: https://collectivestudioltd.com/resources/fabric-consumption-calculator</t>
        </is>
      </c>
    </row>
  </sheetData>
  <mergeCells count="1">
    <mergeCell ref="A3:E3"/>
  </mergeCells>
  <dataValidations count="4">
    <dataValidation sqref="B6" showDropDown="0" showInputMessage="0" showErrorMessage="0" allowBlank="0" type="list">
      <formula1>"cm,in"</formula1>
    </dataValidation>
    <dataValidation sqref="B23" showDropDown="0" showInputMessage="0" showErrorMessage="1" allowBlank="1" errorTitle="Body fabric weight" error="Enter the GSM as a number from 30 to 1,500, like 180." type="decimal" operator="between">
      <formula1>30</formula1>
      <formula2>1500</formula2>
    </dataValidation>
    <dataValidation sqref="B25" showDropDown="0" showInputMessage="0" showErrorMessage="1" allowBlank="1" errorTitle="Cutting wastage" error="Enter a percentage from 0 to 100, like 10." type="decimal" operator="between">
      <formula1>0</formula1>
      <formula2>100</formula2>
    </dataValidation>
    <dataValidation sqref="B30" showDropDown="0" showInputMessage="0" showErrorMessage="0" allowBlank="0" type="list">
      <formula1>"yes,no"</formula1>
    </dataValidation>
  </dataValidation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6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58" customWidth="1" min="5" max="5"/>
  </cols>
  <sheetData>
    <row r="1">
      <c r="A1" s="6" t="inlineStr">
        <is>
          <t>COLLECTIVE STUDIO · FREE TOOL</t>
        </is>
      </c>
    </row>
    <row r="2">
      <c r="A2" s="7" t="inlineStr">
        <is>
          <t>Fabric consumption: Hoodie</t>
        </is>
      </c>
    </row>
    <row r="3" ht="26" customHeight="1">
      <c r="A3" s="3" t="inlineStr">
        <is>
          <t>Type over the shaded cells. The example is a typical size M in 320 GSM fleece or French terry, not your garment. A planning estimate from cut rectangles, not a CAD marker.</t>
        </is>
      </c>
    </row>
    <row r="5">
      <c r="A5" s="8" t="inlineStr">
        <is>
          <t>Units</t>
        </is>
      </c>
    </row>
    <row r="6">
      <c r="A6" s="9" t="inlineStr">
        <is>
          <t>Measurements in</t>
        </is>
      </c>
      <c r="B6" s="10" t="inlineStr">
        <is>
          <t>cm</t>
        </is>
      </c>
      <c r="C6" s="11" t="inlineStr">
        <is>
          <t>cm or in</t>
        </is>
      </c>
      <c r="E6" s="11" t="inlineStr">
        <is>
          <t>Type in to enter every length and the fabric width in inches.</t>
        </is>
      </c>
    </row>
    <row r="8">
      <c r="A8" s="8" t="inlineStr">
        <is>
          <t>Measurements (finished, garment laid flat)</t>
        </is>
      </c>
    </row>
    <row r="9">
      <c r="A9" s="9" t="inlineStr">
        <is>
          <t>Body length</t>
        </is>
      </c>
      <c r="B9" s="12" t="n">
        <v>70</v>
      </c>
      <c r="C9" s="11" t="inlineStr">
        <is>
          <t>cm / in</t>
        </is>
      </c>
      <c r="E9" s="11" t="inlineStr">
        <is>
          <t>High point of shoulder to hem, including any waistband rib.</t>
        </is>
      </c>
    </row>
    <row r="10">
      <c r="A10" s="9" t="inlineStr">
        <is>
          <t>Half chest</t>
        </is>
      </c>
      <c r="B10" s="12" t="n">
        <v>58</v>
      </c>
      <c r="C10" s="11" t="inlineStr">
        <is>
          <t>cm / in</t>
        </is>
      </c>
      <c r="E10" s="11" t="inlineStr">
        <is>
          <t>Flat, 1 cm below the armhole.</t>
        </is>
      </c>
    </row>
    <row r="11">
      <c r="A11" s="9" t="inlineStr">
        <is>
          <t>Sleeve length</t>
        </is>
      </c>
      <c r="B11" s="12" t="n">
        <v>64</v>
      </c>
      <c r="C11" s="11" t="inlineStr">
        <is>
          <t>cm / in</t>
        </is>
      </c>
      <c r="E11" s="11" t="inlineStr">
        <is>
          <t>Shoulder point to sleeve hem, including any cuff. 0 for a sleeveless top or vest.</t>
        </is>
      </c>
    </row>
    <row r="12">
      <c r="A12" s="9" t="inlineStr">
        <is>
          <t>Half bicep</t>
        </is>
      </c>
      <c r="B12" s="12" t="n">
        <v>24</v>
      </c>
      <c r="C12" s="11" t="inlineStr">
        <is>
          <t>cm / in</t>
        </is>
      </c>
      <c r="E12" s="11" t="inlineStr">
        <is>
          <t>Flat, at the sleeve's widest point.</t>
        </is>
      </c>
    </row>
    <row r="13">
      <c r="A13" s="9" t="inlineStr">
        <is>
          <t>Hood height</t>
        </is>
      </c>
      <c r="B13" s="12" t="n">
        <v>36</v>
      </c>
      <c r="C13" s="11" t="inlineStr">
        <is>
          <t>cm / in</t>
        </is>
      </c>
      <c r="E13" s="11" t="inlineStr">
        <is>
          <t>Neck seam to crown, flat.</t>
        </is>
      </c>
    </row>
    <row r="14">
      <c r="A14" s="9" t="inlineStr">
        <is>
          <t>Hood width</t>
        </is>
      </c>
      <c r="B14" s="12" t="n">
        <v>26</v>
      </c>
      <c r="C14" s="11" t="inlineStr">
        <is>
          <t>cm / in</t>
        </is>
      </c>
      <c r="E14" s="11" t="inlineStr">
        <is>
          <t>Front edge to back seam, flat.</t>
        </is>
      </c>
    </row>
    <row r="15">
      <c r="A15" s="9" t="inlineStr">
        <is>
          <t>Pocket width</t>
        </is>
      </c>
      <c r="B15" s="12" t="n">
        <v>36</v>
      </c>
      <c r="C15" s="11" t="inlineStr">
        <is>
          <t>cm / in</t>
        </is>
      </c>
      <c r="E15" s="11" t="inlineStr">
        <is>
          <t>0 for no pocket.</t>
        </is>
      </c>
    </row>
    <row r="16">
      <c r="A16" s="9" t="inlineStr">
        <is>
          <t>Pocket height</t>
        </is>
      </c>
      <c r="B16" s="12" t="n">
        <v>24</v>
      </c>
      <c r="C16" s="11" t="inlineStr">
        <is>
          <t>cm / in</t>
        </is>
      </c>
      <c r="E16" s="11" t="inlineStr">
        <is>
          <t>0 for no pocket.</t>
        </is>
      </c>
    </row>
    <row r="17">
      <c r="A17" s="9" t="inlineStr">
        <is>
          <t>Cuff length</t>
        </is>
      </c>
      <c r="B17" s="12" t="n">
        <v>20</v>
      </c>
      <c r="C17" s="11" t="inlineStr">
        <is>
          <t>cm / in</t>
        </is>
      </c>
      <c r="E17" s="11" t="inlineStr">
        <is>
          <t>All the way round one cuff.</t>
        </is>
      </c>
    </row>
    <row r="18">
      <c r="A18" s="9" t="inlineStr">
        <is>
          <t>Cuff height</t>
        </is>
      </c>
      <c r="B18" s="12" t="n">
        <v>6</v>
      </c>
      <c r="C18" s="11" t="inlineStr">
        <is>
          <t>cm / in</t>
        </is>
      </c>
      <c r="E18" s="11" t="inlineStr">
        <is>
          <t>Finished. 0 for a hemmed sleeve or leg.</t>
        </is>
      </c>
    </row>
    <row r="19">
      <c r="A19" s="9" t="inlineStr">
        <is>
          <t>Waistband rib length</t>
        </is>
      </c>
      <c r="B19" s="12" t="n">
        <v>100</v>
      </c>
      <c r="C19" s="11" t="inlineStr">
        <is>
          <t>cm / in</t>
        </is>
      </c>
      <c r="E19" s="11" t="inlineStr">
        <is>
          <t>All the way round, relaxed.</t>
        </is>
      </c>
    </row>
    <row r="20">
      <c r="A20" s="9" t="inlineStr">
        <is>
          <t>Waistband rib height</t>
        </is>
      </c>
      <c r="B20" s="12" t="n">
        <v>6</v>
      </c>
      <c r="C20" s="11" t="inlineStr">
        <is>
          <t>cm / in</t>
        </is>
      </c>
      <c r="E20" s="11" t="inlineStr">
        <is>
          <t>Finished. 0 for a hemmed body.</t>
        </is>
      </c>
    </row>
    <row r="21">
      <c r="A21" s="9" t="inlineStr">
        <is>
          <t>Lined hood</t>
        </is>
      </c>
      <c r="B21" s="10" t="inlineStr">
        <is>
          <t>no</t>
        </is>
      </c>
      <c r="C21" s="11" t="inlineStr">
        <is>
          <t>yes or no</t>
        </is>
      </c>
      <c r="E21" s="11" t="inlineStr">
        <is>
          <t>Yes doubles the hood panels.</t>
        </is>
      </c>
    </row>
    <row r="22">
      <c r="A22" s="9" t="inlineStr">
        <is>
          <t>Seam allowance</t>
        </is>
      </c>
      <c r="B22" s="12" t="n">
        <v>1</v>
      </c>
      <c r="C22" s="11" t="inlineStr">
        <is>
          <t>cm / in</t>
        </is>
      </c>
      <c r="E22" s="11" t="inlineStr">
        <is>
          <t>Per seam edge. Typical; check your pattern.</t>
        </is>
      </c>
    </row>
    <row r="23">
      <c r="A23" s="9" t="inlineStr">
        <is>
          <t>Hem allowance</t>
        </is>
      </c>
      <c r="B23" s="12" t="n">
        <v>2.5</v>
      </c>
      <c r="C23" s="11" t="inlineStr">
        <is>
          <t>cm / in</t>
        </is>
      </c>
      <c r="E23" s="11" t="inlineStr">
        <is>
          <t>Typical; check your pattern.</t>
        </is>
      </c>
    </row>
    <row r="25">
      <c r="A25" s="8" t="inlineStr">
        <is>
          <t>Fabric, losses and order</t>
        </is>
      </c>
    </row>
    <row r="26">
      <c r="A26" s="9" t="inlineStr">
        <is>
          <t>Body fabric weight</t>
        </is>
      </c>
      <c r="B26" s="13" t="n">
        <v>320</v>
      </c>
      <c r="C26" s="11" t="inlineStr">
        <is>
          <t>g/m²</t>
        </is>
      </c>
      <c r="E26" s="11" t="inlineStr">
        <is>
          <t>GSM, 30 to 1,500. 1 oz/yd² = 33.906 g/m².</t>
        </is>
      </c>
    </row>
    <row r="27">
      <c r="A27" s="9" t="inlineStr">
        <is>
          <t>Rib weight</t>
        </is>
      </c>
      <c r="B27" s="13" t="n">
        <v>320</v>
      </c>
      <c r="C27" s="11" t="inlineStr">
        <is>
          <t>g/m²</t>
        </is>
      </c>
      <c r="E27" s="11" t="inlineStr">
        <is>
          <t>Blank or 0 uses the body weight.</t>
        </is>
      </c>
    </row>
    <row r="28">
      <c r="A28" s="9" t="inlineStr">
        <is>
          <t>Cutting wastage</t>
        </is>
      </c>
      <c r="B28" s="12" t="n">
        <v>12</v>
      </c>
      <c r="C28" s="11" t="inlineStr">
        <is>
          <t>%</t>
        </is>
      </c>
      <c r="E28" s="11" t="inlineStr">
        <is>
          <t>An assumption. 10–12% is a common planning figure; replace it with your marker's figure. Type 0 for none.</t>
        </is>
      </c>
    </row>
    <row r="29">
      <c r="A29" s="9" t="inlineStr">
        <is>
          <t>Shrinkage</t>
        </is>
      </c>
      <c r="B29" s="12" t="n">
        <v>0</v>
      </c>
      <c r="C29" s="11" t="inlineStr">
        <is>
          <t>%</t>
        </is>
      </c>
      <c r="E29" s="11" t="inlineStr">
        <is>
          <t>Optional. Only if the fabric is not pre-shrunk.</t>
        </is>
      </c>
    </row>
    <row r="30">
      <c r="A30" s="9" t="inlineStr">
        <is>
          <t>Process loss</t>
        </is>
      </c>
      <c r="B30" s="12" t="n">
        <v>0</v>
      </c>
      <c r="C30" s="11" t="inlineStr">
        <is>
          <t>%</t>
        </is>
      </c>
      <c r="E30" s="11" t="inlineStr">
        <is>
          <t>Optional. Dyeing and finishing loss if you buy yarn or grey fabric.</t>
        </is>
      </c>
    </row>
    <row r="31">
      <c r="A31" s="9" t="inlineStr">
        <is>
          <t>Order quantity</t>
        </is>
      </c>
      <c r="B31" s="14" t="n">
        <v>150</v>
      </c>
      <c r="C31" s="11" t="inlineStr">
        <is>
          <t>pieces</t>
        </is>
      </c>
      <c r="E31" s="11" t="inlineStr">
        <is>
          <t>One style in one colour. Collective Studio's minimum is 150 per style and per colour.</t>
        </is>
      </c>
    </row>
    <row r="32">
      <c r="A32" s="9" t="inlineStr">
        <is>
          <t>Fabric width</t>
        </is>
      </c>
      <c r="B32" s="12" t="n">
        <v>180</v>
      </c>
      <c r="C32" s="11" t="inlineStr">
        <is>
          <t>cm / in</t>
        </is>
      </c>
      <c r="E32" s="11" t="inlineStr">
        <is>
          <t>Usable width. For tubular fabric, the flat width of the tube. Typical; ask your mill.</t>
        </is>
      </c>
    </row>
    <row r="33">
      <c r="A33" s="9" t="inlineStr">
        <is>
          <t>Tubular fabric</t>
        </is>
      </c>
      <c r="B33" s="10" t="inlineStr">
        <is>
          <t>no</t>
        </is>
      </c>
      <c r="C33" s="11" t="inlineStr">
        <is>
          <t>yes or no</t>
        </is>
      </c>
      <c r="E33" s="11" t="inlineStr">
        <is>
          <t>Tubular is two layers, so a metre holds twice the flat width.</t>
        </is>
      </c>
    </row>
    <row r="34">
      <c r="A34" s="9" t="inlineStr">
        <is>
          <t>Fabric price per kg</t>
        </is>
      </c>
      <c r="B34" s="15" t="n"/>
      <c r="C34" s="11" t="inlineStr">
        <is>
          <t>any currency</t>
        </is>
      </c>
      <c r="E34" s="11" t="inlineStr">
        <is>
          <t>Optional. Your own price; we publish none.</t>
        </is>
      </c>
    </row>
    <row r="35">
      <c r="A35" s="9" t="inlineStr">
        <is>
          <t>Rib price per kg</t>
        </is>
      </c>
      <c r="B35" s="15" t="n"/>
      <c r="C35" s="11" t="inlineStr">
        <is>
          <t>any currency</t>
        </is>
      </c>
      <c r="E35" s="11" t="inlineStr">
        <is>
          <t>Optional. Blank uses the body price.</t>
        </is>
      </c>
    </row>
    <row r="37">
      <c r="A37" s="8" t="inlineStr">
        <is>
          <t>Cut pieces, one garment (cm)</t>
        </is>
      </c>
    </row>
    <row r="38">
      <c r="A38" s="16" t="inlineStr">
        <is>
          <t>Piece</t>
        </is>
      </c>
      <c r="B38" s="16" t="inlineStr">
        <is>
          <t>Count</t>
        </is>
      </c>
      <c r="C38" s="16" t="inlineStr">
        <is>
          <t>Cut length</t>
        </is>
      </c>
      <c r="D38" s="16" t="inlineStr">
        <is>
          <t>Cut width</t>
        </is>
      </c>
      <c r="E38" s="16" t="inlineStr">
        <is>
          <t>Area, cm²</t>
        </is>
      </c>
    </row>
    <row r="39">
      <c r="A39" s="17" t="inlineStr">
        <is>
          <t>Front + back</t>
        </is>
      </c>
      <c r="B39" s="18">
        <f>2</f>
        <v/>
      </c>
      <c r="C39" s="19">
        <f>IF(AND($B$19&gt;0,$B$20&gt;0),($B$9*IF($B$6="in",2.54,1))-($B$20*IF($B$6="in",2.54,1))+2*($B$22*IF($B$6="in",2.54,1)),($B$9*IF($B$6="in",2.54,1))+($B$23*IF($B$6="in",2.54,1))+($B$22*IF($B$6="in",2.54,1)))</f>
        <v/>
      </c>
      <c r="D39" s="19">
        <f>($B$10*IF($B$6="in",2.54,1))+2*($B$22*IF($B$6="in",2.54,1))</f>
        <v/>
      </c>
      <c r="E39" s="20">
        <f>B39*C39*D39</f>
        <v/>
      </c>
    </row>
    <row r="40">
      <c r="A40" s="17" t="inlineStr">
        <is>
          <t>Sleeves</t>
        </is>
      </c>
      <c r="B40" s="18">
        <f>IF(N($B$11)&gt;0,2,0)</f>
        <v/>
      </c>
      <c r="C40" s="19">
        <f>IF(AND($B$17&gt;0,$B$18&gt;0,$B$11&gt;0),($B$11*IF($B$6="in",2.54,1))-($B$18*IF($B$6="in",2.54,1))+2*($B$22*IF($B$6="in",2.54,1)),($B$11*IF($B$6="in",2.54,1))+($B$23*IF($B$6="in",2.54,1))+($B$22*IF($B$6="in",2.54,1)))</f>
        <v/>
      </c>
      <c r="D40" s="19">
        <f>2*($B$12*IF($B$6="in",2.54,1))+2*($B$22*IF($B$6="in",2.54,1))</f>
        <v/>
      </c>
      <c r="E40" s="20">
        <f>B40*C40*D40</f>
        <v/>
      </c>
    </row>
    <row r="41">
      <c r="A41" s="17" t="inlineStr">
        <is>
          <t>Hood sides</t>
        </is>
      </c>
      <c r="B41" s="18">
        <f>IF($B$21="yes",4,2)</f>
        <v/>
      </c>
      <c r="C41" s="19">
        <f>($B$13*IF($B$6="in",2.54,1))+2*($B$22*IF($B$6="in",2.54,1))</f>
        <v/>
      </c>
      <c r="D41" s="19">
        <f>($B$14*IF($B$6="in",2.54,1))+2*($B$22*IF($B$6="in",2.54,1))</f>
        <v/>
      </c>
      <c r="E41" s="20">
        <f>B41*C41*D41</f>
        <v/>
      </c>
    </row>
    <row r="42">
      <c r="A42" s="17" t="inlineStr">
        <is>
          <t>Pouch pocket</t>
        </is>
      </c>
      <c r="B42" s="18">
        <f>IF(AND($B$15&gt;0,$B$16&gt;0),1,0)</f>
        <v/>
      </c>
      <c r="C42" s="19">
        <f>($B$16*IF($B$6="in",2.54,1))+2*($B$22*IF($B$6="in",2.54,1))</f>
        <v/>
      </c>
      <c r="D42" s="19">
        <f>($B$15*IF($B$6="in",2.54,1))+2*($B$22*IF($B$6="in",2.54,1))</f>
        <v/>
      </c>
      <c r="E42" s="20">
        <f>B42*C42*D42</f>
        <v/>
      </c>
    </row>
    <row r="43">
      <c r="A43" s="17" t="inlineStr">
        <is>
          <t>Cuffs (2, folded) (rib)</t>
        </is>
      </c>
      <c r="B43" s="18">
        <f>IF(AND($B$17&gt;0,$B$18&gt;0,$B$11&gt;0),2,0)</f>
        <v/>
      </c>
      <c r="C43" s="19">
        <f>($B$17*IF($B$6="in",2.54,1))+2*($B$22*IF($B$6="in",2.54,1))</f>
        <v/>
      </c>
      <c r="D43" s="19">
        <f>2*($B$18*IF($B$6="in",2.54,1))+2*($B$22*IF($B$6="in",2.54,1))</f>
        <v/>
      </c>
      <c r="E43" s="20">
        <f>B43*C43*D43</f>
        <v/>
      </c>
    </row>
    <row r="44">
      <c r="A44" s="17" t="inlineStr">
        <is>
          <t>Waistband rib (folded) (rib)</t>
        </is>
      </c>
      <c r="B44" s="18">
        <f>IF(AND($B$19&gt;0,$B$20&gt;0),1,0)</f>
        <v/>
      </c>
      <c r="C44" s="19">
        <f>($B$19*IF($B$6="in",2.54,1))+2*($B$22*IF($B$6="in",2.54,1))</f>
        <v/>
      </c>
      <c r="D44" s="19">
        <f>2*($B$20*IF($B$6="in",2.54,1))+2*($B$22*IF($B$6="in",2.54,1))</f>
        <v/>
      </c>
      <c r="E44" s="20">
        <f>B44*C44*D44</f>
        <v/>
      </c>
    </row>
    <row r="46">
      <c r="A46" s="8" t="inlineStr">
        <is>
          <t>Results</t>
        </is>
      </c>
    </row>
    <row r="47">
      <c r="A47" s="21" t="inlineStr">
        <is>
          <t>Check</t>
        </is>
      </c>
      <c r="B47" s="22">
        <f>IF(ISBLANK($B$26),"Enter the body fabric GSM",IF(OR(NOT(ISNUMBER($B$26)),$B$26&lt;30,$B$26&gt;1500),"Body GSM should be 30 to 1,500",IF(ISBLANK($B$28),"Enter the cutting wastage (0 for none)",IF(AND(N($B$11)&gt;0,N($B$12)&lt;=0),"Enter the half bicep, or sleeve length 0 for sleeveless","OK"))))</f>
        <v/>
      </c>
      <c r="E47" s="11" t="inlineStr">
        <is>
          <t>Reads OK when the inputs are complete; otherwise it says what is missing.</t>
        </is>
      </c>
    </row>
    <row r="48">
      <c r="A48" s="9" t="inlineStr">
        <is>
          <t>Body fabric, cut pieces</t>
        </is>
      </c>
      <c r="B48" s="20">
        <f>IF($B$47="OK",E39+E40+E41+E42,"")</f>
        <v/>
      </c>
      <c r="C48" s="11" t="inlineStr">
        <is>
          <t>cm²</t>
        </is>
      </c>
    </row>
    <row r="49">
      <c r="A49" s="9" t="inlineStr">
        <is>
          <t>Rib, cut pieces</t>
        </is>
      </c>
      <c r="B49" s="20">
        <f>IF($B$47="OK",E43+E44,"")</f>
        <v/>
      </c>
      <c r="C49" s="11" t="inlineStr">
        <is>
          <t>cm²</t>
        </is>
      </c>
    </row>
    <row r="50">
      <c r="A50" s="9" t="inlineStr">
        <is>
          <t>Wastage and loss factor</t>
        </is>
      </c>
      <c r="B50" s="23">
        <f>IF($B$47="OK",(1+$B$28/100)*(1+$B$29/100)*(1+$B$30/100),"")</f>
        <v/>
      </c>
      <c r="C50" s="11" t="inlineStr">
        <is>
          <t>×</t>
        </is>
      </c>
      <c r="E50" s="11" t="inlineStr">
        <is>
          <t>(1 + wastage) × (1 + shrinkage) × (1 + process loss)</t>
        </is>
      </c>
    </row>
    <row r="51">
      <c r="A51" s="9" t="inlineStr">
        <is>
          <t>Rib weight used</t>
        </is>
      </c>
      <c r="B51" s="24">
        <f>IF($B$47="OK",IF(N($B$27)&gt;0,$B$27,$B$26),"")</f>
        <v/>
      </c>
      <c r="C51" s="11" t="inlineStr">
        <is>
          <t>g/m²</t>
        </is>
      </c>
    </row>
    <row r="52">
      <c r="A52" s="9" t="inlineStr">
        <is>
          <t>Body fabric per garment</t>
        </is>
      </c>
      <c r="B52" s="23">
        <f>IF($B$47="OK",$B$48/10000*$B$26/1000*$B$50,"")</f>
        <v/>
      </c>
      <c r="C52" s="11" t="inlineStr">
        <is>
          <t>kg</t>
        </is>
      </c>
      <c r="E52" s="11" t="inlineStr">
        <is>
          <t>m² × GSM ÷ 1,000 × factor</t>
        </is>
      </c>
    </row>
    <row r="53">
      <c r="A53" s="9" t="inlineStr">
        <is>
          <t>Rib per garment</t>
        </is>
      </c>
      <c r="B53" s="23">
        <f>IF($B$47="OK",$B$49/10000*$B$51/1000*$B$50,"")</f>
        <v/>
      </c>
      <c r="C53" s="11" t="inlineStr">
        <is>
          <t>kg</t>
        </is>
      </c>
    </row>
    <row r="54">
      <c r="A54" s="21" t="inlineStr">
        <is>
          <t>Total per garment</t>
        </is>
      </c>
      <c r="B54" s="25">
        <f>IF($B$47="OK",$B$52+$B$53,$B$47)</f>
        <v/>
      </c>
      <c r="C54" s="11" t="inlineStr">
        <is>
          <t>kg</t>
        </is>
      </c>
    </row>
    <row r="55">
      <c r="A55" s="9" t="inlineStr">
        <is>
          <t>Total per garment</t>
        </is>
      </c>
      <c r="B55" s="20">
        <f>IF($B$47="OK",$B$54*1000,"")</f>
        <v/>
      </c>
      <c r="C55" s="11" t="inlineStr">
        <is>
          <t>g</t>
        </is>
      </c>
    </row>
    <row r="56">
      <c r="A56" s="9" t="inlineStr">
        <is>
          <t>Per dozen</t>
        </is>
      </c>
      <c r="B56" s="26">
        <f>IF($B$47="OK",$B$54*12,"")</f>
        <v/>
      </c>
      <c r="C56" s="11" t="inlineStr">
        <is>
          <t>kg</t>
        </is>
      </c>
    </row>
    <row r="57">
      <c r="A57" s="9" t="inlineStr">
        <is>
          <t>Fabric area per garment</t>
        </is>
      </c>
      <c r="B57" s="26">
        <f>IF($B$47="OK",($B$48+$B$49)/10000*$B$50,"")</f>
        <v/>
      </c>
      <c r="C57" s="11" t="inlineStr">
        <is>
          <t>m²</t>
        </is>
      </c>
    </row>
    <row r="58">
      <c r="A58" s="9" t="inlineStr">
        <is>
          <t>Body fabric for the order</t>
        </is>
      </c>
      <c r="B58" s="27">
        <f>IF($B$47="OK",$B$52*$B$31,"")</f>
        <v/>
      </c>
      <c r="C58" s="11" t="inlineStr">
        <is>
          <t>kg</t>
        </is>
      </c>
    </row>
    <row r="59">
      <c r="A59" s="9" t="inlineStr">
        <is>
          <t>Rib for the order</t>
        </is>
      </c>
      <c r="B59" s="27">
        <f>IF($B$47="OK",$B$53*$B$31,"")</f>
        <v/>
      </c>
      <c r="C59" s="11" t="inlineStr">
        <is>
          <t>kg</t>
        </is>
      </c>
    </row>
    <row r="60">
      <c r="A60" s="21" t="inlineStr">
        <is>
          <t>Total for the order</t>
        </is>
      </c>
      <c r="B60" s="28">
        <f>IF($B$47="OK",$B$58+$B$59,$B$47)</f>
        <v/>
      </c>
      <c r="C60" s="11" t="inlineStr">
        <is>
          <t>kg</t>
        </is>
      </c>
    </row>
    <row r="61">
      <c r="A61" s="9" t="inlineStr">
        <is>
          <t>Body fabric length for the order</t>
        </is>
      </c>
      <c r="B61" s="20">
        <f>IF($B$47="OK",IF(N($B$32)&gt;0,$B$48/10000*$B$50*$B$31/($B$32*IF($B$6="in",2.54,1)/100*IF($B$33="yes",2,1)),""),"")</f>
        <v/>
      </c>
      <c r="C61" s="11" t="inlineStr">
        <is>
          <t>m</t>
        </is>
      </c>
    </row>
    <row r="62">
      <c r="A62" s="9" t="inlineStr">
        <is>
          <t>Body fabric length for the order</t>
        </is>
      </c>
      <c r="B62" s="20">
        <f>IF($B$47="OK",IF(N($B$32)&gt;0,$B$61/0.9144,""),"")</f>
        <v/>
      </c>
      <c r="C62" s="11" t="inlineStr">
        <is>
          <t>yd</t>
        </is>
      </c>
    </row>
    <row r="63">
      <c r="A63" s="9" t="inlineStr">
        <is>
          <t>Fabric cost per garment</t>
        </is>
      </c>
      <c r="B63" s="29">
        <f>IF($B$47="OK",IF(N($B$34)&gt;0,$B$52*$B$34+$B$53*IF(N($B$35)&gt;0,$B$35,$B$34),""),"")</f>
        <v/>
      </c>
      <c r="C63" s="11" t="inlineStr">
        <is>
          <t>your currency</t>
        </is>
      </c>
    </row>
    <row r="64">
      <c r="A64" s="9" t="inlineStr">
        <is>
          <t>Fabric cost for the order</t>
        </is>
      </c>
      <c r="B64" s="29">
        <f>IF($B$47="OK",IF(N($B$34)&gt;0,$B$63*$B$31,""),"")</f>
        <v/>
      </c>
      <c r="C64" s="11" t="inlineStr">
        <is>
          <t>your currency</t>
        </is>
      </c>
    </row>
    <row r="66">
      <c r="A66" s="11" t="inlineStr">
        <is>
          <t>Online version, with a share link: https://collectivestudioltd.com/resources/fabric-consumption-calculator</t>
        </is>
      </c>
    </row>
  </sheetData>
  <mergeCells count="1">
    <mergeCell ref="A3:E3"/>
  </mergeCells>
  <dataValidations count="5">
    <dataValidation sqref="B6" showDropDown="0" showInputMessage="0" showErrorMessage="0" allowBlank="0" type="list">
      <formula1>"cm,in"</formula1>
    </dataValidation>
    <dataValidation sqref="B21" showDropDown="0" showInputMessage="0" showErrorMessage="0" allowBlank="0" type="list">
      <formula1>"yes,no"</formula1>
    </dataValidation>
    <dataValidation sqref="B26" showDropDown="0" showInputMessage="0" showErrorMessage="1" allowBlank="1" errorTitle="Body fabric weight" error="Enter the GSM as a number from 30 to 1,500, like 180." type="decimal" operator="between">
      <formula1>30</formula1>
      <formula2>1500</formula2>
    </dataValidation>
    <dataValidation sqref="B28" showDropDown="0" showInputMessage="0" showErrorMessage="1" allowBlank="1" errorTitle="Cutting wastage" error="Enter a percentage from 0 to 100, like 10." type="decimal" operator="between">
      <formula1>0</formula1>
      <formula2>100</formula2>
    </dataValidation>
    <dataValidation sqref="B33" showDropDown="0" showInputMessage="0" showErrorMessage="0" allowBlank="0" type="list">
      <formula1>"yes,no"</formula1>
    </dataValidation>
  </dataValidations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5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58" customWidth="1" min="5" max="5"/>
  </cols>
  <sheetData>
    <row r="1">
      <c r="A1" s="6" t="inlineStr">
        <is>
          <t>COLLECTIVE STUDIO · FREE TOOL</t>
        </is>
      </c>
    </row>
    <row r="2">
      <c r="A2" s="7" t="inlineStr">
        <is>
          <t>Fabric consumption: Joggers</t>
        </is>
      </c>
    </row>
    <row r="3" ht="26" customHeight="1">
      <c r="A3" s="3" t="inlineStr">
        <is>
          <t>Type over the shaded cells. The example is a typical size M in 300 GSM French terry or fleece, not your garment. A planning estimate from cut rectangles, not a CAD marker.</t>
        </is>
      </c>
    </row>
    <row r="5">
      <c r="A5" s="8" t="inlineStr">
        <is>
          <t>Units</t>
        </is>
      </c>
    </row>
    <row r="6">
      <c r="A6" s="9" t="inlineStr">
        <is>
          <t>Measurements in</t>
        </is>
      </c>
      <c r="B6" s="10" t="inlineStr">
        <is>
          <t>cm</t>
        </is>
      </c>
      <c r="C6" s="11" t="inlineStr">
        <is>
          <t>cm or in</t>
        </is>
      </c>
      <c r="E6" s="11" t="inlineStr">
        <is>
          <t>Type in to enter every length and the fabric width in inches.</t>
        </is>
      </c>
    </row>
    <row r="8">
      <c r="A8" s="8" t="inlineStr">
        <is>
          <t>Measurements (finished, garment laid flat)</t>
        </is>
      </c>
    </row>
    <row r="9">
      <c r="A9" s="9" t="inlineStr">
        <is>
          <t>Outseam</t>
        </is>
      </c>
      <c r="B9" s="12" t="n">
        <v>100</v>
      </c>
      <c r="C9" s="11" t="inlineStr">
        <is>
          <t>cm / in</t>
        </is>
      </c>
      <c r="E9" s="11" t="inlineStr">
        <is>
          <t>Top of waistband to bottom of leg.</t>
        </is>
      </c>
    </row>
    <row r="10">
      <c r="A10" s="9" t="inlineStr">
        <is>
          <t>Half thigh</t>
        </is>
      </c>
      <c r="B10" s="12" t="n">
        <v>32</v>
      </c>
      <c r="C10" s="11" t="inlineStr">
        <is>
          <t>cm / in</t>
        </is>
      </c>
      <c r="E10" s="11" t="inlineStr">
        <is>
          <t>Flat, 2.5 cm below the crotch.</t>
        </is>
      </c>
    </row>
    <row r="11">
      <c r="A11" s="9" t="inlineStr">
        <is>
          <t>Half waist, relaxed</t>
        </is>
      </c>
      <c r="B11" s="12" t="n">
        <v>36</v>
      </c>
      <c r="C11" s="11" t="inlineStr">
        <is>
          <t>cm / in</t>
        </is>
      </c>
      <c r="E11" s="11" t="inlineStr">
        <is>
          <t>Flat, unstretched.</t>
        </is>
      </c>
    </row>
    <row r="12">
      <c r="A12" s="9" t="inlineStr">
        <is>
          <t>Waistband height</t>
        </is>
      </c>
      <c r="B12" s="12" t="n">
        <v>4.5</v>
      </c>
      <c r="C12" s="11" t="inlineStr">
        <is>
          <t>cm / in</t>
        </is>
      </c>
      <c r="E12" s="11" t="inlineStr">
        <is>
          <t>Body fabric, folded. 0 for none.</t>
        </is>
      </c>
    </row>
    <row r="13">
      <c r="A13" s="9" t="inlineStr">
        <is>
          <t>Pocket width</t>
        </is>
      </c>
      <c r="B13" s="12" t="n">
        <v>18</v>
      </c>
      <c r="C13" s="11" t="inlineStr">
        <is>
          <t>cm / in</t>
        </is>
      </c>
      <c r="E13" s="11" t="inlineStr">
        <is>
          <t>0 for no pocket.</t>
        </is>
      </c>
    </row>
    <row r="14">
      <c r="A14" s="9" t="inlineStr">
        <is>
          <t>Pocket height</t>
        </is>
      </c>
      <c r="B14" s="12" t="n">
        <v>28</v>
      </c>
      <c r="C14" s="11" t="inlineStr">
        <is>
          <t>cm / in</t>
        </is>
      </c>
      <c r="E14" s="11" t="inlineStr">
        <is>
          <t>0 for no pocket.</t>
        </is>
      </c>
    </row>
    <row r="15">
      <c r="A15" s="9" t="inlineStr">
        <is>
          <t>Cuff length</t>
        </is>
      </c>
      <c r="B15" s="12" t="n">
        <v>22</v>
      </c>
      <c r="C15" s="11" t="inlineStr">
        <is>
          <t>cm / in</t>
        </is>
      </c>
      <c r="E15" s="11" t="inlineStr">
        <is>
          <t>All the way round one cuff.</t>
        </is>
      </c>
    </row>
    <row r="16">
      <c r="A16" s="9" t="inlineStr">
        <is>
          <t>Cuff height</t>
        </is>
      </c>
      <c r="B16" s="12" t="n">
        <v>7</v>
      </c>
      <c r="C16" s="11" t="inlineStr">
        <is>
          <t>cm / in</t>
        </is>
      </c>
      <c r="E16" s="11" t="inlineStr">
        <is>
          <t>Finished. 0 for a hemmed sleeve or leg.</t>
        </is>
      </c>
    </row>
    <row r="17">
      <c r="A17" s="9" t="inlineStr">
        <is>
          <t>Seam allowance</t>
        </is>
      </c>
      <c r="B17" s="12" t="n">
        <v>1</v>
      </c>
      <c r="C17" s="11" t="inlineStr">
        <is>
          <t>cm / in</t>
        </is>
      </c>
      <c r="E17" s="11" t="inlineStr">
        <is>
          <t>Per seam edge. Typical; check your pattern.</t>
        </is>
      </c>
    </row>
    <row r="18">
      <c r="A18" s="9" t="inlineStr">
        <is>
          <t>Hem allowance</t>
        </is>
      </c>
      <c r="B18" s="12" t="n">
        <v>2.5</v>
      </c>
      <c r="C18" s="11" t="inlineStr">
        <is>
          <t>cm / in</t>
        </is>
      </c>
      <c r="E18" s="11" t="inlineStr">
        <is>
          <t>Typical; check your pattern.</t>
        </is>
      </c>
    </row>
    <row r="20">
      <c r="A20" s="8" t="inlineStr">
        <is>
          <t>Fabric, losses and order</t>
        </is>
      </c>
    </row>
    <row r="21">
      <c r="A21" s="9" t="inlineStr">
        <is>
          <t>Body fabric weight</t>
        </is>
      </c>
      <c r="B21" s="13" t="n">
        <v>300</v>
      </c>
      <c r="C21" s="11" t="inlineStr">
        <is>
          <t>g/m²</t>
        </is>
      </c>
      <c r="E21" s="11" t="inlineStr">
        <is>
          <t>GSM, 30 to 1,500. 1 oz/yd² = 33.906 g/m².</t>
        </is>
      </c>
    </row>
    <row r="22">
      <c r="A22" s="9" t="inlineStr">
        <is>
          <t>Rib weight</t>
        </is>
      </c>
      <c r="B22" s="13" t="n">
        <v>320</v>
      </c>
      <c r="C22" s="11" t="inlineStr">
        <is>
          <t>g/m²</t>
        </is>
      </c>
      <c r="E22" s="11" t="inlineStr">
        <is>
          <t>Blank or 0 uses the body weight.</t>
        </is>
      </c>
    </row>
    <row r="23">
      <c r="A23" s="9" t="inlineStr">
        <is>
          <t>Cutting wastage</t>
        </is>
      </c>
      <c r="B23" s="12" t="n">
        <v>12</v>
      </c>
      <c r="C23" s="11" t="inlineStr">
        <is>
          <t>%</t>
        </is>
      </c>
      <c r="E23" s="11" t="inlineStr">
        <is>
          <t>An assumption. 10–12% is a common planning figure; replace it with your marker's figure. Type 0 for none.</t>
        </is>
      </c>
    </row>
    <row r="24">
      <c r="A24" s="9" t="inlineStr">
        <is>
          <t>Shrinkage</t>
        </is>
      </c>
      <c r="B24" s="12" t="n">
        <v>0</v>
      </c>
      <c r="C24" s="11" t="inlineStr">
        <is>
          <t>%</t>
        </is>
      </c>
      <c r="E24" s="11" t="inlineStr">
        <is>
          <t>Optional. Only if the fabric is not pre-shrunk.</t>
        </is>
      </c>
    </row>
    <row r="25">
      <c r="A25" s="9" t="inlineStr">
        <is>
          <t>Process loss</t>
        </is>
      </c>
      <c r="B25" s="12" t="n">
        <v>0</v>
      </c>
      <c r="C25" s="11" t="inlineStr">
        <is>
          <t>%</t>
        </is>
      </c>
      <c r="E25" s="11" t="inlineStr">
        <is>
          <t>Optional. Dyeing and finishing loss if you buy yarn or grey fabric.</t>
        </is>
      </c>
    </row>
    <row r="26">
      <c r="A26" s="9" t="inlineStr">
        <is>
          <t>Order quantity</t>
        </is>
      </c>
      <c r="B26" s="14" t="n">
        <v>150</v>
      </c>
      <c r="C26" s="11" t="inlineStr">
        <is>
          <t>pieces</t>
        </is>
      </c>
      <c r="E26" s="11" t="inlineStr">
        <is>
          <t>One style in one colour. Collective Studio's minimum is 150 per style and per colour.</t>
        </is>
      </c>
    </row>
    <row r="27">
      <c r="A27" s="9" t="inlineStr">
        <is>
          <t>Fabric width</t>
        </is>
      </c>
      <c r="B27" s="12" t="n">
        <v>180</v>
      </c>
      <c r="C27" s="11" t="inlineStr">
        <is>
          <t>cm / in</t>
        </is>
      </c>
      <c r="E27" s="11" t="inlineStr">
        <is>
          <t>Usable width. For tubular fabric, the flat width of the tube. Typical; ask your mill.</t>
        </is>
      </c>
    </row>
    <row r="28">
      <c r="A28" s="9" t="inlineStr">
        <is>
          <t>Tubular fabric</t>
        </is>
      </c>
      <c r="B28" s="10" t="inlineStr">
        <is>
          <t>no</t>
        </is>
      </c>
      <c r="C28" s="11" t="inlineStr">
        <is>
          <t>yes or no</t>
        </is>
      </c>
      <c r="E28" s="11" t="inlineStr">
        <is>
          <t>Tubular is two layers, so a metre holds twice the flat width.</t>
        </is>
      </c>
    </row>
    <row r="29">
      <c r="A29" s="9" t="inlineStr">
        <is>
          <t>Fabric price per kg</t>
        </is>
      </c>
      <c r="B29" s="15" t="n"/>
      <c r="C29" s="11" t="inlineStr">
        <is>
          <t>any currency</t>
        </is>
      </c>
      <c r="E29" s="11" t="inlineStr">
        <is>
          <t>Optional. Your own price; we publish none.</t>
        </is>
      </c>
    </row>
    <row r="30">
      <c r="A30" s="9" t="inlineStr">
        <is>
          <t>Rib price per kg</t>
        </is>
      </c>
      <c r="B30" s="15" t="n"/>
      <c r="C30" s="11" t="inlineStr">
        <is>
          <t>any currency</t>
        </is>
      </c>
      <c r="E30" s="11" t="inlineStr">
        <is>
          <t>Optional. Blank uses the body price.</t>
        </is>
      </c>
    </row>
    <row r="32">
      <c r="A32" s="8" t="inlineStr">
        <is>
          <t>Cut pieces, one garment (cm)</t>
        </is>
      </c>
    </row>
    <row r="33">
      <c r="A33" s="16" t="inlineStr">
        <is>
          <t>Piece</t>
        </is>
      </c>
      <c r="B33" s="16" t="inlineStr">
        <is>
          <t>Count</t>
        </is>
      </c>
      <c r="C33" s="16" t="inlineStr">
        <is>
          <t>Cut length</t>
        </is>
      </c>
      <c r="D33" s="16" t="inlineStr">
        <is>
          <t>Cut width</t>
        </is>
      </c>
      <c r="E33" s="16" t="inlineStr">
        <is>
          <t>Area, cm²</t>
        </is>
      </c>
    </row>
    <row r="34">
      <c r="A34" s="17" t="inlineStr">
        <is>
          <t>Legs (front + back)</t>
        </is>
      </c>
      <c r="B34" s="18">
        <f>2</f>
        <v/>
      </c>
      <c r="C34" s="19">
        <f>($B$9*IF($B$6="in",2.54,1))-($B$12*IF($B$6="in",2.54,1))-IF(AND($B$15&gt;0,$B$16&gt;0),($B$16*IF($B$6="in",2.54,1)),0)+IF($B$12&gt;0,($B$17*IF($B$6="in",2.54,1)),0)+IF(AND($B$15&gt;0,$B$16&gt;0),($B$17*IF($B$6="in",2.54,1)),($B$18*IF($B$6="in",2.54,1)))</f>
        <v/>
      </c>
      <c r="D34" s="19">
        <f>2*($B$10*IF($B$6="in",2.54,1))+4*($B$17*IF($B$6="in",2.54,1))</f>
        <v/>
      </c>
      <c r="E34" s="20">
        <f>B34*C34*D34</f>
        <v/>
      </c>
    </row>
    <row r="35">
      <c r="A35" s="17" t="inlineStr">
        <is>
          <t>Waistband (body fabric, folded)</t>
        </is>
      </c>
      <c r="B35" s="18">
        <f>IF($B$12&gt;0,1,0)</f>
        <v/>
      </c>
      <c r="C35" s="19">
        <f>2*($B$11*IF($B$6="in",2.54,1))+2*($B$17*IF($B$6="in",2.54,1))</f>
        <v/>
      </c>
      <c r="D35" s="19">
        <f>2*($B$12*IF($B$6="in",2.54,1))+2*($B$17*IF($B$6="in",2.54,1))</f>
        <v/>
      </c>
      <c r="E35" s="20">
        <f>B35*C35*D35</f>
        <v/>
      </c>
    </row>
    <row r="36">
      <c r="A36" s="17" t="inlineStr">
        <is>
          <t>Pocket bags (2 × 2 layers)</t>
        </is>
      </c>
      <c r="B36" s="18">
        <f>IF(AND($B$13&gt;0,$B$14&gt;0),4,0)</f>
        <v/>
      </c>
      <c r="C36" s="19">
        <f>($B$14*IF($B$6="in",2.54,1))+2*($B$17*IF($B$6="in",2.54,1))</f>
        <v/>
      </c>
      <c r="D36" s="19">
        <f>($B$13*IF($B$6="in",2.54,1))+2*($B$17*IF($B$6="in",2.54,1))</f>
        <v/>
      </c>
      <c r="E36" s="20">
        <f>B36*C36*D36</f>
        <v/>
      </c>
    </row>
    <row r="37">
      <c r="A37" s="17" t="inlineStr">
        <is>
          <t>Ankle cuffs (2, folded) (rib)</t>
        </is>
      </c>
      <c r="B37" s="18">
        <f>IF(AND($B$15&gt;0,$B$16&gt;0),2,0)</f>
        <v/>
      </c>
      <c r="C37" s="19">
        <f>($B$15*IF($B$6="in",2.54,1))+2*($B$17*IF($B$6="in",2.54,1))</f>
        <v/>
      </c>
      <c r="D37" s="19">
        <f>2*($B$16*IF($B$6="in",2.54,1))+2*($B$17*IF($B$6="in",2.54,1))</f>
        <v/>
      </c>
      <c r="E37" s="20">
        <f>B37*C37*D37</f>
        <v/>
      </c>
    </row>
    <row r="39">
      <c r="A39" s="8" t="inlineStr">
        <is>
          <t>Results</t>
        </is>
      </c>
    </row>
    <row r="40">
      <c r="A40" s="21" t="inlineStr">
        <is>
          <t>Check</t>
        </is>
      </c>
      <c r="B40" s="22">
        <f>IF(ISBLANK($B$21),"Enter the body fabric GSM",IF(OR(NOT(ISNUMBER($B$21)),$B$21&lt;30,$B$21&gt;1500),"Body GSM should be 30 to 1,500",IF(ISBLANK($B$23),"Enter the cutting wastage (0 for none)","OK")))</f>
        <v/>
      </c>
      <c r="E40" s="11" t="inlineStr">
        <is>
          <t>Reads OK when the inputs are complete; otherwise it says what is missing.</t>
        </is>
      </c>
    </row>
    <row r="41">
      <c r="A41" s="9" t="inlineStr">
        <is>
          <t>Body fabric, cut pieces</t>
        </is>
      </c>
      <c r="B41" s="20">
        <f>IF($B$40="OK",E34+E35+E36,"")</f>
        <v/>
      </c>
      <c r="C41" s="11" t="inlineStr">
        <is>
          <t>cm²</t>
        </is>
      </c>
    </row>
    <row r="42">
      <c r="A42" s="9" t="inlineStr">
        <is>
          <t>Rib, cut pieces</t>
        </is>
      </c>
      <c r="B42" s="20">
        <f>IF($B$40="OK",E37,"")</f>
        <v/>
      </c>
      <c r="C42" s="11" t="inlineStr">
        <is>
          <t>cm²</t>
        </is>
      </c>
    </row>
    <row r="43">
      <c r="A43" s="9" t="inlineStr">
        <is>
          <t>Wastage and loss factor</t>
        </is>
      </c>
      <c r="B43" s="23">
        <f>IF($B$40="OK",(1+$B$23/100)*(1+$B$24/100)*(1+$B$25/100),"")</f>
        <v/>
      </c>
      <c r="C43" s="11" t="inlineStr">
        <is>
          <t>×</t>
        </is>
      </c>
      <c r="E43" s="11" t="inlineStr">
        <is>
          <t>(1 + wastage) × (1 + shrinkage) × (1 + process loss)</t>
        </is>
      </c>
    </row>
    <row r="44">
      <c r="A44" s="9" t="inlineStr">
        <is>
          <t>Rib weight used</t>
        </is>
      </c>
      <c r="B44" s="24">
        <f>IF($B$40="OK",IF(N($B$22)&gt;0,$B$22,$B$21),"")</f>
        <v/>
      </c>
      <c r="C44" s="11" t="inlineStr">
        <is>
          <t>g/m²</t>
        </is>
      </c>
    </row>
    <row r="45">
      <c r="A45" s="9" t="inlineStr">
        <is>
          <t>Body fabric per garment</t>
        </is>
      </c>
      <c r="B45" s="23">
        <f>IF($B$40="OK",$B$41/10000*$B$21/1000*$B$43,"")</f>
        <v/>
      </c>
      <c r="C45" s="11" t="inlineStr">
        <is>
          <t>kg</t>
        </is>
      </c>
      <c r="E45" s="11" t="inlineStr">
        <is>
          <t>m² × GSM ÷ 1,000 × factor</t>
        </is>
      </c>
    </row>
    <row r="46">
      <c r="A46" s="9" t="inlineStr">
        <is>
          <t>Rib per garment</t>
        </is>
      </c>
      <c r="B46" s="23">
        <f>IF($B$40="OK",$B$42/10000*$B$44/1000*$B$43,"")</f>
        <v/>
      </c>
      <c r="C46" s="11" t="inlineStr">
        <is>
          <t>kg</t>
        </is>
      </c>
    </row>
    <row r="47">
      <c r="A47" s="21" t="inlineStr">
        <is>
          <t>Total per garment</t>
        </is>
      </c>
      <c r="B47" s="25">
        <f>IF($B$40="OK",$B$45+$B$46,$B$40)</f>
        <v/>
      </c>
      <c r="C47" s="11" t="inlineStr">
        <is>
          <t>kg</t>
        </is>
      </c>
    </row>
    <row r="48">
      <c r="A48" s="9" t="inlineStr">
        <is>
          <t>Total per garment</t>
        </is>
      </c>
      <c r="B48" s="20">
        <f>IF($B$40="OK",$B$47*1000,"")</f>
        <v/>
      </c>
      <c r="C48" s="11" t="inlineStr">
        <is>
          <t>g</t>
        </is>
      </c>
    </row>
    <row r="49">
      <c r="A49" s="9" t="inlineStr">
        <is>
          <t>Per dozen</t>
        </is>
      </c>
      <c r="B49" s="26">
        <f>IF($B$40="OK",$B$47*12,"")</f>
        <v/>
      </c>
      <c r="C49" s="11" t="inlineStr">
        <is>
          <t>kg</t>
        </is>
      </c>
    </row>
    <row r="50">
      <c r="A50" s="9" t="inlineStr">
        <is>
          <t>Fabric area per garment</t>
        </is>
      </c>
      <c r="B50" s="26">
        <f>IF($B$40="OK",($B$41+$B$42)/10000*$B$43,"")</f>
        <v/>
      </c>
      <c r="C50" s="11" t="inlineStr">
        <is>
          <t>m²</t>
        </is>
      </c>
    </row>
    <row r="51">
      <c r="A51" s="9" t="inlineStr">
        <is>
          <t>Body fabric for the order</t>
        </is>
      </c>
      <c r="B51" s="27">
        <f>IF($B$40="OK",$B$45*$B$26,"")</f>
        <v/>
      </c>
      <c r="C51" s="11" t="inlineStr">
        <is>
          <t>kg</t>
        </is>
      </c>
    </row>
    <row r="52">
      <c r="A52" s="9" t="inlineStr">
        <is>
          <t>Rib for the order</t>
        </is>
      </c>
      <c r="B52" s="27">
        <f>IF($B$40="OK",$B$46*$B$26,"")</f>
        <v/>
      </c>
      <c r="C52" s="11" t="inlineStr">
        <is>
          <t>kg</t>
        </is>
      </c>
    </row>
    <row r="53">
      <c r="A53" s="21" t="inlineStr">
        <is>
          <t>Total for the order</t>
        </is>
      </c>
      <c r="B53" s="28">
        <f>IF($B$40="OK",$B$51+$B$52,$B$40)</f>
        <v/>
      </c>
      <c r="C53" s="11" t="inlineStr">
        <is>
          <t>kg</t>
        </is>
      </c>
    </row>
    <row r="54">
      <c r="A54" s="9" t="inlineStr">
        <is>
          <t>Body fabric length for the order</t>
        </is>
      </c>
      <c r="B54" s="20">
        <f>IF($B$40="OK",IF(N($B$27)&gt;0,$B$41/10000*$B$43*$B$26/($B$27*IF($B$6="in",2.54,1)/100*IF($B$28="yes",2,1)),""),"")</f>
        <v/>
      </c>
      <c r="C54" s="11" t="inlineStr">
        <is>
          <t>m</t>
        </is>
      </c>
    </row>
    <row r="55">
      <c r="A55" s="9" t="inlineStr">
        <is>
          <t>Body fabric length for the order</t>
        </is>
      </c>
      <c r="B55" s="20">
        <f>IF($B$40="OK",IF(N($B$27)&gt;0,$B$54/0.9144,""),"")</f>
        <v/>
      </c>
      <c r="C55" s="11" t="inlineStr">
        <is>
          <t>yd</t>
        </is>
      </c>
    </row>
    <row r="56">
      <c r="A56" s="9" t="inlineStr">
        <is>
          <t>Fabric cost per garment</t>
        </is>
      </c>
      <c r="B56" s="29">
        <f>IF($B$40="OK",IF(N($B$29)&gt;0,$B$45*$B$29+$B$46*IF(N($B$30)&gt;0,$B$30,$B$29),""),"")</f>
        <v/>
      </c>
      <c r="C56" s="11" t="inlineStr">
        <is>
          <t>your currency</t>
        </is>
      </c>
    </row>
    <row r="57">
      <c r="A57" s="9" t="inlineStr">
        <is>
          <t>Fabric cost for the order</t>
        </is>
      </c>
      <c r="B57" s="29">
        <f>IF($B$40="OK",IF(N($B$29)&gt;0,$B$56*$B$26,""),"")</f>
        <v/>
      </c>
      <c r="C57" s="11" t="inlineStr">
        <is>
          <t>your currency</t>
        </is>
      </c>
    </row>
    <row r="59">
      <c r="A59" s="11" t="inlineStr">
        <is>
          <t>Online version, with a share link: https://collectivestudioltd.com/resources/fabric-consumption-calculator</t>
        </is>
      </c>
    </row>
  </sheetData>
  <mergeCells count="1">
    <mergeCell ref="A3:E3"/>
  </mergeCells>
  <dataValidations count="4">
    <dataValidation sqref="B6" showDropDown="0" showInputMessage="0" showErrorMessage="0" allowBlank="0" type="list">
      <formula1>"cm,in"</formula1>
    </dataValidation>
    <dataValidation sqref="B21" showDropDown="0" showInputMessage="0" showErrorMessage="1" allowBlank="1" errorTitle="Body fabric weight" error="Enter the GSM as a number from 30 to 1,500, like 180." type="decimal" operator="between">
      <formula1>30</formula1>
      <formula2>1500</formula2>
    </dataValidation>
    <dataValidation sqref="B23" showDropDown="0" showInputMessage="0" showErrorMessage="1" allowBlank="1" errorTitle="Cutting wastage" error="Enter a percentage from 0 to 100, like 10." type="decimal" operator="between">
      <formula1>0</formula1>
      <formula2>100</formula2>
    </dataValidation>
    <dataValidation sqref="B28" showDropDown="0" showInputMessage="0" showErrorMessage="0" allowBlank="0" type="list">
      <formula1>"yes,no"</formula1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Collective Studio Ltd</dc:creator>
  <dc:title>Knit Fabric Consumption Calculator</dc:title>
  <dcterms:created xsi:type="dcterms:W3CDTF">2026-10-17T10:47:29Z</dcterms:created>
  <dcterms:modified xsi:type="dcterms:W3CDTF">2026-10-17T10:47:29Z</dcterms:modified>
</cp:coreProperties>
</file>